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charts/chart297.xml" ContentType="application/vnd.openxmlformats-officedocument.drawingml.chart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charts/chart304.xml" ContentType="application/vnd.openxmlformats-officedocument.drawingml.chart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charts/chart307.xml" ContentType="application/vnd.openxmlformats-officedocument.drawingml.chart+xml"/>
  <Override PartName="/xl/charts/chart308.xml" ContentType="application/vnd.openxmlformats-officedocument.drawingml.chart+xml"/>
  <Override PartName="/xl/charts/chart309.xml" ContentType="application/vnd.openxmlformats-officedocument.drawingml.chart+xml"/>
  <Override PartName="/xl/charts/chart310.xml" ContentType="application/vnd.openxmlformats-officedocument.drawingml.chart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charts/chart318.xml" ContentType="application/vnd.openxmlformats-officedocument.drawingml.chart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charts/chart321.xml" ContentType="application/vnd.openxmlformats-officedocument.drawingml.chart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charts/chart325.xml" ContentType="application/vnd.openxmlformats-officedocument.drawingml.chart+xml"/>
  <Override PartName="/xl/charts/chart326.xml" ContentType="application/vnd.openxmlformats-officedocument.drawingml.chart+xml"/>
  <Override PartName="/xl/charts/chart327.xml" ContentType="application/vnd.openxmlformats-officedocument.drawingml.chart+xml"/>
  <Override PartName="/xl/charts/chart328.xml" ContentType="application/vnd.openxmlformats-officedocument.drawingml.chart+xml"/>
  <Override PartName="/xl/charts/chart329.xml" ContentType="application/vnd.openxmlformats-officedocument.drawingml.chart+xml"/>
  <Override PartName="/xl/charts/chart330.xml" ContentType="application/vnd.openxmlformats-officedocument.drawingml.chart+xml"/>
  <Override PartName="/xl/charts/chart331.xml" ContentType="application/vnd.openxmlformats-officedocument.drawingml.chart+xml"/>
  <Override PartName="/xl/charts/chart332.xml" ContentType="application/vnd.openxmlformats-officedocument.drawingml.chart+xml"/>
  <Override PartName="/xl/charts/chart333.xml" ContentType="application/vnd.openxmlformats-officedocument.drawingml.chart+xml"/>
  <Override PartName="/xl/charts/chart334.xml" ContentType="application/vnd.openxmlformats-officedocument.drawingml.chart+xml"/>
  <Override PartName="/xl/charts/chart335.xml" ContentType="application/vnd.openxmlformats-officedocument.drawingml.chart+xml"/>
  <Override PartName="/xl/charts/chart336.xml" ContentType="application/vnd.openxmlformats-officedocument.drawingml.chart+xml"/>
  <Override PartName="/xl/charts/chart337.xml" ContentType="application/vnd.openxmlformats-officedocument.drawingml.chart+xml"/>
  <Override PartName="/xl/charts/chart338.xml" ContentType="application/vnd.openxmlformats-officedocument.drawingml.chart+xml"/>
  <Override PartName="/xl/charts/chart339.xml" ContentType="application/vnd.openxmlformats-officedocument.drawingml.chart+xml"/>
  <Override PartName="/xl/charts/chart340.xml" ContentType="application/vnd.openxmlformats-officedocument.drawingml.chart+xml"/>
  <Override PartName="/xl/charts/chart341.xml" ContentType="application/vnd.openxmlformats-officedocument.drawingml.chart+xml"/>
  <Override PartName="/xl/charts/chart342.xml" ContentType="application/vnd.openxmlformats-officedocument.drawingml.chart+xml"/>
  <Override PartName="/xl/charts/chart343.xml" ContentType="application/vnd.openxmlformats-officedocument.drawingml.chart+xml"/>
  <Override PartName="/xl/charts/chart344.xml" ContentType="application/vnd.openxmlformats-officedocument.drawingml.chart+xml"/>
  <Override PartName="/xl/charts/chart345.xml" ContentType="application/vnd.openxmlformats-officedocument.drawingml.chart+xml"/>
  <Override PartName="/xl/charts/chart346.xml" ContentType="application/vnd.openxmlformats-officedocument.drawingml.chart+xml"/>
  <Override PartName="/xl/charts/chart347.xml" ContentType="application/vnd.openxmlformats-officedocument.drawingml.chart+xml"/>
  <Override PartName="/xl/charts/chart348.xml" ContentType="application/vnd.openxmlformats-officedocument.drawingml.chart+xml"/>
  <Override PartName="/xl/charts/chart349.xml" ContentType="application/vnd.openxmlformats-officedocument.drawingml.chart+xml"/>
  <Override PartName="/xl/charts/chart350.xml" ContentType="application/vnd.openxmlformats-officedocument.drawingml.chart+xml"/>
  <Override PartName="/xl/charts/chart351.xml" ContentType="application/vnd.openxmlformats-officedocument.drawingml.chart+xml"/>
  <Override PartName="/xl/charts/chart352.xml" ContentType="application/vnd.openxmlformats-officedocument.drawingml.chart+xml"/>
  <Override PartName="/xl/charts/chart353.xml" ContentType="application/vnd.openxmlformats-officedocument.drawingml.chart+xml"/>
  <Override PartName="/xl/charts/chart354.xml" ContentType="application/vnd.openxmlformats-officedocument.drawingml.chart+xml"/>
  <Override PartName="/xl/charts/chart355.xml" ContentType="application/vnd.openxmlformats-officedocument.drawingml.chart+xml"/>
  <Override PartName="/xl/charts/chart356.xml" ContentType="application/vnd.openxmlformats-officedocument.drawingml.chart+xml"/>
  <Override PartName="/xl/charts/chart357.xml" ContentType="application/vnd.openxmlformats-officedocument.drawingml.chart+xml"/>
  <Override PartName="/xl/charts/chart358.xml" ContentType="application/vnd.openxmlformats-officedocument.drawingml.chart+xml"/>
  <Override PartName="/xl/charts/chart359.xml" ContentType="application/vnd.openxmlformats-officedocument.drawingml.chart+xml"/>
  <Override PartName="/xl/charts/chart360.xml" ContentType="application/vnd.openxmlformats-officedocument.drawingml.chart+xml"/>
  <Override PartName="/xl/charts/chart361.xml" ContentType="application/vnd.openxmlformats-officedocument.drawingml.chart+xml"/>
  <Override PartName="/xl/charts/chart362.xml" ContentType="application/vnd.openxmlformats-officedocument.drawingml.chart+xml"/>
  <Override PartName="/xl/charts/chart363.xml" ContentType="application/vnd.openxmlformats-officedocument.drawingml.chart+xml"/>
  <Override PartName="/xl/charts/chart364.xml" ContentType="application/vnd.openxmlformats-officedocument.drawingml.chart+xml"/>
  <Override PartName="/xl/charts/chart365.xml" ContentType="application/vnd.openxmlformats-officedocument.drawingml.chart+xml"/>
  <Override PartName="/xl/charts/chart366.xml" ContentType="application/vnd.openxmlformats-officedocument.drawingml.chart+xml"/>
  <Override PartName="/xl/charts/chart367.xml" ContentType="application/vnd.openxmlformats-officedocument.drawingml.chart+xml"/>
  <Override PartName="/xl/charts/chart368.xml" ContentType="application/vnd.openxmlformats-officedocument.drawingml.chart+xml"/>
  <Override PartName="/xl/charts/chart369.xml" ContentType="application/vnd.openxmlformats-officedocument.drawingml.chart+xml"/>
  <Override PartName="/xl/charts/chart370.xml" ContentType="application/vnd.openxmlformats-officedocument.drawingml.chart+xml"/>
  <Override PartName="/xl/charts/chart371.xml" ContentType="application/vnd.openxmlformats-officedocument.drawingml.chart+xml"/>
  <Override PartName="/xl/charts/chart372.xml" ContentType="application/vnd.openxmlformats-officedocument.drawingml.chart+xml"/>
  <Override PartName="/xl/charts/chart373.xml" ContentType="application/vnd.openxmlformats-officedocument.drawingml.chart+xml"/>
  <Override PartName="/xl/charts/chart374.xml" ContentType="application/vnd.openxmlformats-officedocument.drawingml.chart+xml"/>
  <Override PartName="/xl/charts/chart375.xml" ContentType="application/vnd.openxmlformats-officedocument.drawingml.chart+xml"/>
  <Override PartName="/xl/charts/chart376.xml" ContentType="application/vnd.openxmlformats-officedocument.drawingml.chart+xml"/>
  <Override PartName="/xl/charts/chart377.xml" ContentType="application/vnd.openxmlformats-officedocument.drawingml.chart+xml"/>
  <Override PartName="/xl/charts/chart378.xml" ContentType="application/vnd.openxmlformats-officedocument.drawingml.chart+xml"/>
  <Override PartName="/xl/charts/chart379.xml" ContentType="application/vnd.openxmlformats-officedocument.drawingml.chart+xml"/>
  <Override PartName="/xl/charts/chart380.xml" ContentType="application/vnd.openxmlformats-officedocument.drawingml.chart+xml"/>
  <Override PartName="/xl/charts/chart381.xml" ContentType="application/vnd.openxmlformats-officedocument.drawingml.chart+xml"/>
  <Override PartName="/xl/charts/chart382.xml" ContentType="application/vnd.openxmlformats-officedocument.drawingml.chart+xml"/>
  <Override PartName="/xl/charts/chart383.xml" ContentType="application/vnd.openxmlformats-officedocument.drawingml.chart+xml"/>
  <Override PartName="/xl/charts/chart384.xml" ContentType="application/vnd.openxmlformats-officedocument.drawingml.chart+xml"/>
  <Override PartName="/xl/charts/chart385.xml" ContentType="application/vnd.openxmlformats-officedocument.drawingml.chart+xml"/>
  <Override PartName="/xl/charts/chart386.xml" ContentType="application/vnd.openxmlformats-officedocument.drawingml.chart+xml"/>
  <Override PartName="/xl/charts/chart387.xml" ContentType="application/vnd.openxmlformats-officedocument.drawingml.chart+xml"/>
  <Override PartName="/xl/charts/chart388.xml" ContentType="application/vnd.openxmlformats-officedocument.drawingml.chart+xml"/>
  <Override PartName="/xl/charts/chart389.xml" ContentType="application/vnd.openxmlformats-officedocument.drawingml.chart+xml"/>
  <Override PartName="/xl/charts/chart390.xml" ContentType="application/vnd.openxmlformats-officedocument.drawingml.chart+xml"/>
  <Override PartName="/xl/charts/chart391.xml" ContentType="application/vnd.openxmlformats-officedocument.drawingml.chart+xml"/>
  <Override PartName="/xl/charts/chart392.xml" ContentType="application/vnd.openxmlformats-officedocument.drawingml.chart+xml"/>
  <Override PartName="/xl/charts/chart393.xml" ContentType="application/vnd.openxmlformats-officedocument.drawingml.chart+xml"/>
  <Override PartName="/xl/charts/chart394.xml" ContentType="application/vnd.openxmlformats-officedocument.drawingml.chart+xml"/>
  <Override PartName="/xl/charts/chart395.xml" ContentType="application/vnd.openxmlformats-officedocument.drawingml.chart+xml"/>
  <Override PartName="/xl/charts/chart396.xml" ContentType="application/vnd.openxmlformats-officedocument.drawingml.chart+xml"/>
  <Override PartName="/xl/charts/chart397.xml" ContentType="application/vnd.openxmlformats-officedocument.drawingml.chart+xml"/>
  <Override PartName="/xl/charts/chart398.xml" ContentType="application/vnd.openxmlformats-officedocument.drawingml.chart+xml"/>
  <Override PartName="/xl/charts/chart399.xml" ContentType="application/vnd.openxmlformats-officedocument.drawingml.chart+xml"/>
  <Override PartName="/xl/charts/chart400.xml" ContentType="application/vnd.openxmlformats-officedocument.drawingml.chart+xml"/>
  <Override PartName="/xl/charts/chart401.xml" ContentType="application/vnd.openxmlformats-officedocument.drawingml.chart+xml"/>
  <Override PartName="/xl/charts/chart402.xml" ContentType="application/vnd.openxmlformats-officedocument.drawingml.chart+xml"/>
  <Override PartName="/xl/charts/chart403.xml" ContentType="application/vnd.openxmlformats-officedocument.drawingml.chart+xml"/>
  <Override PartName="/xl/charts/chart404.xml" ContentType="application/vnd.openxmlformats-officedocument.drawingml.chart+xml"/>
  <Override PartName="/xl/charts/chart405.xml" ContentType="application/vnd.openxmlformats-officedocument.drawingml.chart+xml"/>
  <Override PartName="/xl/charts/chart406.xml" ContentType="application/vnd.openxmlformats-officedocument.drawingml.chart+xml"/>
  <Override PartName="/xl/charts/chart407.xml" ContentType="application/vnd.openxmlformats-officedocument.drawingml.chart+xml"/>
  <Override PartName="/xl/charts/chart408.xml" ContentType="application/vnd.openxmlformats-officedocument.drawingml.chart+xml"/>
  <Override PartName="/xl/charts/chart409.xml" ContentType="application/vnd.openxmlformats-officedocument.drawingml.chart+xml"/>
  <Override PartName="/xl/charts/chart410.xml" ContentType="application/vnd.openxmlformats-officedocument.drawingml.chart+xml"/>
  <Override PartName="/xl/charts/chart411.xml" ContentType="application/vnd.openxmlformats-officedocument.drawingml.chart+xml"/>
  <Override PartName="/xl/charts/chart412.xml" ContentType="application/vnd.openxmlformats-officedocument.drawingml.chart+xml"/>
  <Override PartName="/xl/charts/chart413.xml" ContentType="application/vnd.openxmlformats-officedocument.drawingml.chart+xml"/>
  <Override PartName="/xl/charts/chart414.xml" ContentType="application/vnd.openxmlformats-officedocument.drawingml.chart+xml"/>
  <Override PartName="/xl/charts/chart415.xml" ContentType="application/vnd.openxmlformats-officedocument.drawingml.chart+xml"/>
  <Override PartName="/xl/charts/chart416.xml" ContentType="application/vnd.openxmlformats-officedocument.drawingml.chart+xml"/>
  <Override PartName="/xl/charts/chart417.xml" ContentType="application/vnd.openxmlformats-officedocument.drawingml.chart+xml"/>
  <Override PartName="/xl/charts/chart418.xml" ContentType="application/vnd.openxmlformats-officedocument.drawingml.chart+xml"/>
  <Override PartName="/xl/charts/chart419.xml" ContentType="application/vnd.openxmlformats-officedocument.drawingml.chart+xml"/>
  <Override PartName="/xl/charts/chart420.xml" ContentType="application/vnd.openxmlformats-officedocument.drawingml.chart+xml"/>
  <Override PartName="/xl/charts/chart421.xml" ContentType="application/vnd.openxmlformats-officedocument.drawingml.chart+xml"/>
  <Override PartName="/xl/charts/chart422.xml" ContentType="application/vnd.openxmlformats-officedocument.drawingml.chart+xml"/>
  <Override PartName="/xl/charts/chart423.xml" ContentType="application/vnd.openxmlformats-officedocument.drawingml.chart+xml"/>
  <Override PartName="/xl/charts/chart424.xml" ContentType="application/vnd.openxmlformats-officedocument.drawingml.chart+xml"/>
  <Override PartName="/xl/charts/chart425.xml" ContentType="application/vnd.openxmlformats-officedocument.drawingml.chart+xml"/>
  <Override PartName="/xl/charts/chart426.xml" ContentType="application/vnd.openxmlformats-officedocument.drawingml.chart+xml"/>
  <Override PartName="/xl/charts/chart427.xml" ContentType="application/vnd.openxmlformats-officedocument.drawingml.chart+xml"/>
  <Override PartName="/xl/charts/chart428.xml" ContentType="application/vnd.openxmlformats-officedocument.drawingml.chart+xml"/>
  <Override PartName="/xl/charts/chart429.xml" ContentType="application/vnd.openxmlformats-officedocument.drawingml.chart+xml"/>
  <Override PartName="/xl/charts/chart430.xml" ContentType="application/vnd.openxmlformats-officedocument.drawingml.chart+xml"/>
  <Override PartName="/xl/charts/chart431.xml" ContentType="application/vnd.openxmlformats-officedocument.drawingml.chart+xml"/>
  <Override PartName="/xl/charts/chart432.xml" ContentType="application/vnd.openxmlformats-officedocument.drawingml.chart+xml"/>
  <Override PartName="/xl/charts/chart433.xml" ContentType="application/vnd.openxmlformats-officedocument.drawingml.chart+xml"/>
  <Override PartName="/xl/charts/chart434.xml" ContentType="application/vnd.openxmlformats-officedocument.drawingml.chart+xml"/>
  <Override PartName="/xl/charts/chart435.xml" ContentType="application/vnd.openxmlformats-officedocument.drawingml.chart+xml"/>
  <Override PartName="/xl/charts/chart436.xml" ContentType="application/vnd.openxmlformats-officedocument.drawingml.chart+xml"/>
  <Override PartName="/xl/charts/chart437.xml" ContentType="application/vnd.openxmlformats-officedocument.drawingml.chart+xml"/>
  <Override PartName="/xl/charts/chart438.xml" ContentType="application/vnd.openxmlformats-officedocument.drawingml.chart+xml"/>
  <Override PartName="/xl/charts/chart439.xml" ContentType="application/vnd.openxmlformats-officedocument.drawingml.chart+xml"/>
  <Override PartName="/xl/charts/chart440.xml" ContentType="application/vnd.openxmlformats-officedocument.drawingml.chart+xml"/>
  <Override PartName="/xl/charts/chart441.xml" ContentType="application/vnd.openxmlformats-officedocument.drawingml.chart+xml"/>
  <Override PartName="/xl/charts/chart442.xml" ContentType="application/vnd.openxmlformats-officedocument.drawingml.chart+xml"/>
  <Override PartName="/xl/charts/chart443.xml" ContentType="application/vnd.openxmlformats-officedocument.drawingml.chart+xml"/>
  <Override PartName="/xl/charts/chart444.xml" ContentType="application/vnd.openxmlformats-officedocument.drawingml.chart+xml"/>
  <Override PartName="/xl/charts/chart445.xml" ContentType="application/vnd.openxmlformats-officedocument.drawingml.chart+xml"/>
  <Override PartName="/xl/charts/chart446.xml" ContentType="application/vnd.openxmlformats-officedocument.drawingml.chart+xml"/>
  <Override PartName="/xl/charts/chart447.xml" ContentType="application/vnd.openxmlformats-officedocument.drawingml.chart+xml"/>
  <Override PartName="/xl/charts/chart448.xml" ContentType="application/vnd.openxmlformats-officedocument.drawingml.chart+xml"/>
  <Override PartName="/xl/charts/chart449.xml" ContentType="application/vnd.openxmlformats-officedocument.drawingml.chart+xml"/>
  <Override PartName="/xl/charts/chart450.xml" ContentType="application/vnd.openxmlformats-officedocument.drawingml.chart+xml"/>
  <Override PartName="/xl/charts/chart451.xml" ContentType="application/vnd.openxmlformats-officedocument.drawingml.chart+xml"/>
  <Override PartName="/xl/charts/chart452.xml" ContentType="application/vnd.openxmlformats-officedocument.drawingml.chart+xml"/>
  <Override PartName="/xl/charts/chart453.xml" ContentType="application/vnd.openxmlformats-officedocument.drawingml.chart+xml"/>
  <Override PartName="/xl/charts/chart454.xml" ContentType="application/vnd.openxmlformats-officedocument.drawingml.chart+xml"/>
  <Override PartName="/xl/charts/chart455.xml" ContentType="application/vnd.openxmlformats-officedocument.drawingml.chart+xml"/>
  <Override PartName="/xl/charts/chart456.xml" ContentType="application/vnd.openxmlformats-officedocument.drawingml.chart+xml"/>
  <Override PartName="/xl/charts/chart457.xml" ContentType="application/vnd.openxmlformats-officedocument.drawingml.chart+xml"/>
  <Override PartName="/xl/charts/chart458.xml" ContentType="application/vnd.openxmlformats-officedocument.drawingml.chart+xml"/>
  <Override PartName="/xl/charts/chart459.xml" ContentType="application/vnd.openxmlformats-officedocument.drawingml.chart+xml"/>
  <Override PartName="/xl/charts/chart460.xml" ContentType="application/vnd.openxmlformats-officedocument.drawingml.chart+xml"/>
  <Override PartName="/xl/charts/chart461.xml" ContentType="application/vnd.openxmlformats-officedocument.drawingml.chart+xml"/>
  <Override PartName="/xl/charts/chart462.xml" ContentType="application/vnd.openxmlformats-officedocument.drawingml.chart+xml"/>
  <Override PartName="/xl/charts/chart463.xml" ContentType="application/vnd.openxmlformats-officedocument.drawingml.chart+xml"/>
  <Override PartName="/xl/charts/chart464.xml" ContentType="application/vnd.openxmlformats-officedocument.drawingml.chart+xml"/>
  <Override PartName="/xl/charts/chart465.xml" ContentType="application/vnd.openxmlformats-officedocument.drawingml.chart+xml"/>
  <Override PartName="/xl/charts/chart466.xml" ContentType="application/vnd.openxmlformats-officedocument.drawingml.chart+xml"/>
  <Override PartName="/xl/charts/chart467.xml" ContentType="application/vnd.openxmlformats-officedocument.drawingml.chart+xml"/>
  <Override PartName="/xl/charts/chart468.xml" ContentType="application/vnd.openxmlformats-officedocument.drawingml.chart+xml"/>
  <Override PartName="/xl/charts/chart469.xml" ContentType="application/vnd.openxmlformats-officedocument.drawingml.chart+xml"/>
  <Override PartName="/xl/charts/chart470.xml" ContentType="application/vnd.openxmlformats-officedocument.drawingml.chart+xml"/>
  <Override PartName="/xl/charts/chart471.xml" ContentType="application/vnd.openxmlformats-officedocument.drawingml.chart+xml"/>
  <Override PartName="/xl/charts/chart472.xml" ContentType="application/vnd.openxmlformats-officedocument.drawingml.chart+xml"/>
  <Override PartName="/xl/charts/chart473.xml" ContentType="application/vnd.openxmlformats-officedocument.drawingml.chart+xml"/>
  <Override PartName="/xl/charts/chart474.xml" ContentType="application/vnd.openxmlformats-officedocument.drawingml.chart+xml"/>
  <Override PartName="/xl/charts/chart475.xml" ContentType="application/vnd.openxmlformats-officedocument.drawingml.chart+xml"/>
  <Override PartName="/xl/charts/chart476.xml" ContentType="application/vnd.openxmlformats-officedocument.drawingml.chart+xml"/>
  <Override PartName="/xl/charts/chart477.xml" ContentType="application/vnd.openxmlformats-officedocument.drawingml.chart+xml"/>
  <Override PartName="/xl/charts/chart478.xml" ContentType="application/vnd.openxmlformats-officedocument.drawingml.chart+xml"/>
  <Override PartName="/xl/charts/chart479.xml" ContentType="application/vnd.openxmlformats-officedocument.drawingml.chart+xml"/>
  <Override PartName="/xl/charts/chart480.xml" ContentType="application/vnd.openxmlformats-officedocument.drawingml.chart+xml"/>
  <Override PartName="/xl/charts/chart481.xml" ContentType="application/vnd.openxmlformats-officedocument.drawingml.chart+xml"/>
  <Override PartName="/xl/charts/chart482.xml" ContentType="application/vnd.openxmlformats-officedocument.drawingml.chart+xml"/>
  <Override PartName="/xl/charts/chart483.xml" ContentType="application/vnd.openxmlformats-officedocument.drawingml.chart+xml"/>
  <Override PartName="/xl/charts/chart484.xml" ContentType="application/vnd.openxmlformats-officedocument.drawingml.chart+xml"/>
  <Override PartName="/xl/charts/chart485.xml" ContentType="application/vnd.openxmlformats-officedocument.drawingml.chart+xml"/>
  <Override PartName="/xl/charts/chart486.xml" ContentType="application/vnd.openxmlformats-officedocument.drawingml.chart+xml"/>
  <Override PartName="/xl/charts/chart487.xml" ContentType="application/vnd.openxmlformats-officedocument.drawingml.chart+xml"/>
  <Override PartName="/xl/charts/chart488.xml" ContentType="application/vnd.openxmlformats-officedocument.drawingml.chart+xml"/>
  <Override PartName="/xl/charts/chart489.xml" ContentType="application/vnd.openxmlformats-officedocument.drawingml.chart+xml"/>
  <Override PartName="/xl/charts/chart490.xml" ContentType="application/vnd.openxmlformats-officedocument.drawingml.chart+xml"/>
  <Override PartName="/xl/charts/chart491.xml" ContentType="application/vnd.openxmlformats-officedocument.drawingml.chart+xml"/>
  <Override PartName="/xl/charts/chart492.xml" ContentType="application/vnd.openxmlformats-officedocument.drawingml.chart+xml"/>
  <Override PartName="/xl/charts/chart493.xml" ContentType="application/vnd.openxmlformats-officedocument.drawingml.chart+xml"/>
  <Override PartName="/xl/charts/chart494.xml" ContentType="application/vnd.openxmlformats-officedocument.drawingml.chart+xml"/>
  <Override PartName="/xl/charts/chart495.xml" ContentType="application/vnd.openxmlformats-officedocument.drawingml.chart+xml"/>
  <Override PartName="/xl/charts/chart496.xml" ContentType="application/vnd.openxmlformats-officedocument.drawingml.chart+xml"/>
  <Override PartName="/xl/charts/chart497.xml" ContentType="application/vnd.openxmlformats-officedocument.drawingml.chart+xml"/>
  <Override PartName="/xl/charts/chart498.xml" ContentType="application/vnd.openxmlformats-officedocument.drawingml.chart+xml"/>
  <Override PartName="/xl/charts/chart499.xml" ContentType="application/vnd.openxmlformats-officedocument.drawingml.chart+xml"/>
  <Override PartName="/xl/charts/chart500.xml" ContentType="application/vnd.openxmlformats-officedocument.drawingml.chart+xml"/>
  <Override PartName="/xl/charts/chart501.xml" ContentType="application/vnd.openxmlformats-officedocument.drawingml.chart+xml"/>
  <Override PartName="/xl/charts/chart502.xml" ContentType="application/vnd.openxmlformats-officedocument.drawingml.chart+xml"/>
  <Override PartName="/xl/charts/chart503.xml" ContentType="application/vnd.openxmlformats-officedocument.drawingml.chart+xml"/>
  <Override PartName="/xl/charts/chart504.xml" ContentType="application/vnd.openxmlformats-officedocument.drawingml.chart+xml"/>
  <Override PartName="/xl/charts/chart505.xml" ContentType="application/vnd.openxmlformats-officedocument.drawingml.chart+xml"/>
  <Override PartName="/xl/charts/chart506.xml" ContentType="application/vnd.openxmlformats-officedocument.drawingml.chart+xml"/>
  <Override PartName="/xl/charts/chart507.xml" ContentType="application/vnd.openxmlformats-officedocument.drawingml.chart+xml"/>
  <Override PartName="/xl/charts/chart508.xml" ContentType="application/vnd.openxmlformats-officedocument.drawingml.chart+xml"/>
  <Override PartName="/xl/charts/chart509.xml" ContentType="application/vnd.openxmlformats-officedocument.drawingml.chart+xml"/>
  <Override PartName="/xl/charts/chart510.xml" ContentType="application/vnd.openxmlformats-officedocument.drawingml.chart+xml"/>
  <Override PartName="/xl/charts/chart511.xml" ContentType="application/vnd.openxmlformats-officedocument.drawingml.chart+xml"/>
  <Override PartName="/xl/charts/chart512.xml" ContentType="application/vnd.openxmlformats-officedocument.drawingml.chart+xml"/>
  <Override PartName="/xl/charts/chart513.xml" ContentType="application/vnd.openxmlformats-officedocument.drawingml.chart+xml"/>
  <Override PartName="/xl/charts/chart514.xml" ContentType="application/vnd.openxmlformats-officedocument.drawingml.chart+xml"/>
  <Override PartName="/xl/charts/chart515.xml" ContentType="application/vnd.openxmlformats-officedocument.drawingml.chart+xml"/>
  <Override PartName="/xl/charts/chart516.xml" ContentType="application/vnd.openxmlformats-officedocument.drawingml.chart+xml"/>
  <Override PartName="/xl/charts/chart517.xml" ContentType="application/vnd.openxmlformats-officedocument.drawingml.chart+xml"/>
  <Override PartName="/xl/charts/chart518.xml" ContentType="application/vnd.openxmlformats-officedocument.drawingml.chart+xml"/>
  <Override PartName="/xl/charts/chart519.xml" ContentType="application/vnd.openxmlformats-officedocument.drawingml.chart+xml"/>
  <Override PartName="/xl/charts/chart520.xml" ContentType="application/vnd.openxmlformats-officedocument.drawingml.chart+xml"/>
  <Override PartName="/xl/charts/chart521.xml" ContentType="application/vnd.openxmlformats-officedocument.drawingml.chart+xml"/>
  <Override PartName="/xl/charts/chart522.xml" ContentType="application/vnd.openxmlformats-officedocument.drawingml.chart+xml"/>
  <Override PartName="/xl/charts/chart523.xml" ContentType="application/vnd.openxmlformats-officedocument.drawingml.chart+xml"/>
  <Override PartName="/xl/charts/chart524.xml" ContentType="application/vnd.openxmlformats-officedocument.drawingml.chart+xml"/>
  <Override PartName="/xl/charts/chart525.xml" ContentType="application/vnd.openxmlformats-officedocument.drawingml.chart+xml"/>
  <Override PartName="/xl/charts/chart526.xml" ContentType="application/vnd.openxmlformats-officedocument.drawingml.chart+xml"/>
  <Override PartName="/xl/charts/chart527.xml" ContentType="application/vnd.openxmlformats-officedocument.drawingml.chart+xml"/>
  <Override PartName="/xl/charts/chart528.xml" ContentType="application/vnd.openxmlformats-officedocument.drawingml.chart+xml"/>
  <Override PartName="/xl/charts/chart529.xml" ContentType="application/vnd.openxmlformats-officedocument.drawingml.chart+xml"/>
  <Override PartName="/xl/charts/chart530.xml" ContentType="application/vnd.openxmlformats-officedocument.drawingml.chart+xml"/>
  <Override PartName="/xl/charts/chart531.xml" ContentType="application/vnd.openxmlformats-officedocument.drawingml.chart+xml"/>
  <Override PartName="/xl/charts/chart532.xml" ContentType="application/vnd.openxmlformats-officedocument.drawingml.chart+xml"/>
  <Override PartName="/xl/charts/chart533.xml" ContentType="application/vnd.openxmlformats-officedocument.drawingml.chart+xml"/>
  <Override PartName="/xl/charts/chart534.xml" ContentType="application/vnd.openxmlformats-officedocument.drawingml.chart+xml"/>
  <Override PartName="/xl/charts/chart535.xml" ContentType="application/vnd.openxmlformats-officedocument.drawingml.chart+xml"/>
  <Override PartName="/xl/charts/chart536.xml" ContentType="application/vnd.openxmlformats-officedocument.drawingml.chart+xml"/>
  <Override PartName="/xl/charts/chart537.xml" ContentType="application/vnd.openxmlformats-officedocument.drawingml.chart+xml"/>
  <Override PartName="/xl/charts/chart538.xml" ContentType="application/vnd.openxmlformats-officedocument.drawingml.chart+xml"/>
  <Override PartName="/xl/charts/chart539.xml" ContentType="application/vnd.openxmlformats-officedocument.drawingml.chart+xml"/>
  <Override PartName="/xl/charts/chart540.xml" ContentType="application/vnd.openxmlformats-officedocument.drawingml.chart+xml"/>
  <Override PartName="/xl/charts/chart541.xml" ContentType="application/vnd.openxmlformats-officedocument.drawingml.chart+xml"/>
  <Override PartName="/xl/charts/chart542.xml" ContentType="application/vnd.openxmlformats-officedocument.drawingml.chart+xml"/>
  <Override PartName="/xl/charts/chart543.xml" ContentType="application/vnd.openxmlformats-officedocument.drawingml.chart+xml"/>
  <Override PartName="/xl/charts/chart544.xml" ContentType="application/vnd.openxmlformats-officedocument.drawingml.chart+xml"/>
  <Override PartName="/xl/charts/chart545.xml" ContentType="application/vnd.openxmlformats-officedocument.drawingml.chart+xml"/>
  <Override PartName="/xl/charts/chart546.xml" ContentType="application/vnd.openxmlformats-officedocument.drawingml.chart+xml"/>
  <Override PartName="/xl/charts/chart547.xml" ContentType="application/vnd.openxmlformats-officedocument.drawingml.chart+xml"/>
  <Override PartName="/xl/charts/chart548.xml" ContentType="application/vnd.openxmlformats-officedocument.drawingml.chart+xml"/>
  <Override PartName="/xl/charts/chart549.xml" ContentType="application/vnd.openxmlformats-officedocument.drawingml.chart+xml"/>
  <Override PartName="/xl/charts/chart550.xml" ContentType="application/vnd.openxmlformats-officedocument.drawingml.chart+xml"/>
  <Override PartName="/xl/charts/chart551.xml" ContentType="application/vnd.openxmlformats-officedocument.drawingml.chart+xml"/>
  <Override PartName="/xl/charts/chart552.xml" ContentType="application/vnd.openxmlformats-officedocument.drawingml.chart+xml"/>
  <Override PartName="/xl/charts/chart553.xml" ContentType="application/vnd.openxmlformats-officedocument.drawingml.chart+xml"/>
  <Override PartName="/xl/charts/chart554.xml" ContentType="application/vnd.openxmlformats-officedocument.drawingml.chart+xml"/>
  <Override PartName="/xl/charts/chart555.xml" ContentType="application/vnd.openxmlformats-officedocument.drawingml.chart+xml"/>
  <Override PartName="/xl/charts/chart556.xml" ContentType="application/vnd.openxmlformats-officedocument.drawingml.chart+xml"/>
  <Override PartName="/xl/charts/chart557.xml" ContentType="application/vnd.openxmlformats-officedocument.drawingml.chart+xml"/>
  <Override PartName="/xl/charts/chart558.xml" ContentType="application/vnd.openxmlformats-officedocument.drawingml.chart+xml"/>
  <Override PartName="/xl/charts/chart559.xml" ContentType="application/vnd.openxmlformats-officedocument.drawingml.chart+xml"/>
  <Override PartName="/xl/charts/chart560.xml" ContentType="application/vnd.openxmlformats-officedocument.drawingml.chart+xml"/>
  <Override PartName="/xl/charts/chart561.xml" ContentType="application/vnd.openxmlformats-officedocument.drawingml.chart+xml"/>
  <Override PartName="/xl/charts/chart562.xml" ContentType="application/vnd.openxmlformats-officedocument.drawingml.chart+xml"/>
  <Override PartName="/xl/charts/chart563.xml" ContentType="application/vnd.openxmlformats-officedocument.drawingml.chart+xml"/>
  <Override PartName="/xl/charts/chart564.xml" ContentType="application/vnd.openxmlformats-officedocument.drawingml.chart+xml"/>
  <Override PartName="/xl/charts/chart565.xml" ContentType="application/vnd.openxmlformats-officedocument.drawingml.chart+xml"/>
  <Override PartName="/xl/charts/chart566.xml" ContentType="application/vnd.openxmlformats-officedocument.drawingml.chart+xml"/>
  <Override PartName="/xl/charts/chart567.xml" ContentType="application/vnd.openxmlformats-officedocument.drawingml.chart+xml"/>
  <Override PartName="/xl/charts/chart568.xml" ContentType="application/vnd.openxmlformats-officedocument.drawingml.chart+xml"/>
  <Override PartName="/xl/charts/chart569.xml" ContentType="application/vnd.openxmlformats-officedocument.drawingml.chart+xml"/>
  <Override PartName="/xl/charts/chart570.xml" ContentType="application/vnd.openxmlformats-officedocument.drawingml.chart+xml"/>
  <Override PartName="/xl/charts/chart571.xml" ContentType="application/vnd.openxmlformats-officedocument.drawingml.chart+xml"/>
  <Override PartName="/xl/charts/chart572.xml" ContentType="application/vnd.openxmlformats-officedocument.drawingml.chart+xml"/>
  <Override PartName="/xl/charts/chart573.xml" ContentType="application/vnd.openxmlformats-officedocument.drawingml.chart+xml"/>
  <Override PartName="/xl/charts/chart574.xml" ContentType="application/vnd.openxmlformats-officedocument.drawingml.chart+xml"/>
  <Override PartName="/xl/charts/chart575.xml" ContentType="application/vnd.openxmlformats-officedocument.drawingml.chart+xml"/>
  <Override PartName="/xl/charts/chart576.xml" ContentType="application/vnd.openxmlformats-officedocument.drawingml.chart+xml"/>
  <Override PartName="/xl/charts/chart577.xml" ContentType="application/vnd.openxmlformats-officedocument.drawingml.chart+xml"/>
  <Override PartName="/xl/charts/chart578.xml" ContentType="application/vnd.openxmlformats-officedocument.drawingml.chart+xml"/>
  <Override PartName="/xl/charts/chart579.xml" ContentType="application/vnd.openxmlformats-officedocument.drawingml.chart+xml"/>
  <Override PartName="/xl/charts/chart580.xml" ContentType="application/vnd.openxmlformats-officedocument.drawingml.chart+xml"/>
  <Override PartName="/xl/charts/chart581.xml" ContentType="application/vnd.openxmlformats-officedocument.drawingml.chart+xml"/>
  <Override PartName="/xl/charts/chart582.xml" ContentType="application/vnd.openxmlformats-officedocument.drawingml.chart+xml"/>
  <Override PartName="/xl/charts/chart583.xml" ContentType="application/vnd.openxmlformats-officedocument.drawingml.chart+xml"/>
  <Override PartName="/xl/charts/chart584.xml" ContentType="application/vnd.openxmlformats-officedocument.drawingml.chart+xml"/>
  <Override PartName="/xl/charts/chart585.xml" ContentType="application/vnd.openxmlformats-officedocument.drawingml.chart+xml"/>
  <Override PartName="/xl/charts/chart586.xml" ContentType="application/vnd.openxmlformats-officedocument.drawingml.chart+xml"/>
  <Override PartName="/xl/charts/chart587.xml" ContentType="application/vnd.openxmlformats-officedocument.drawingml.chart+xml"/>
  <Override PartName="/xl/charts/chart588.xml" ContentType="application/vnd.openxmlformats-officedocument.drawingml.chart+xml"/>
  <Override PartName="/xl/charts/chart589.xml" ContentType="application/vnd.openxmlformats-officedocument.drawingml.chart+xml"/>
  <Override PartName="/xl/charts/chart590.xml" ContentType="application/vnd.openxmlformats-officedocument.drawingml.chart+xml"/>
  <Override PartName="/xl/charts/chart591.xml" ContentType="application/vnd.openxmlformats-officedocument.drawingml.chart+xml"/>
  <Override PartName="/xl/charts/chart592.xml" ContentType="application/vnd.openxmlformats-officedocument.drawingml.chart+xml"/>
  <Override PartName="/xl/charts/chart593.xml" ContentType="application/vnd.openxmlformats-officedocument.drawingml.chart+xml"/>
  <Override PartName="/xl/charts/chart594.xml" ContentType="application/vnd.openxmlformats-officedocument.drawingml.chart+xml"/>
  <Override PartName="/xl/charts/chart595.xml" ContentType="application/vnd.openxmlformats-officedocument.drawingml.chart+xml"/>
  <Override PartName="/xl/charts/chart596.xml" ContentType="application/vnd.openxmlformats-officedocument.drawingml.chart+xml"/>
  <Override PartName="/xl/charts/chart597.xml" ContentType="application/vnd.openxmlformats-officedocument.drawingml.chart+xml"/>
  <Override PartName="/xl/charts/chart598.xml" ContentType="application/vnd.openxmlformats-officedocument.drawingml.chart+xml"/>
  <Override PartName="/xl/charts/chart599.xml" ContentType="application/vnd.openxmlformats-officedocument.drawingml.chart+xml"/>
  <Override PartName="/xl/charts/chart600.xml" ContentType="application/vnd.openxmlformats-officedocument.drawingml.chart+xml"/>
  <Override PartName="/xl/charts/chart601.xml" ContentType="application/vnd.openxmlformats-officedocument.drawingml.chart+xml"/>
  <Override PartName="/xl/charts/chart602.xml" ContentType="application/vnd.openxmlformats-officedocument.drawingml.chart+xml"/>
  <Override PartName="/xl/charts/chart603.xml" ContentType="application/vnd.openxmlformats-officedocument.drawingml.chart+xml"/>
  <Override PartName="/xl/charts/chart604.xml" ContentType="application/vnd.openxmlformats-officedocument.drawingml.chart+xml"/>
  <Override PartName="/xl/charts/chart605.xml" ContentType="application/vnd.openxmlformats-officedocument.drawingml.chart+xml"/>
  <Override PartName="/xl/charts/chart606.xml" ContentType="application/vnd.openxmlformats-officedocument.drawingml.chart+xml"/>
  <Override PartName="/xl/charts/chart607.xml" ContentType="application/vnd.openxmlformats-officedocument.drawingml.chart+xml"/>
  <Override PartName="/xl/charts/chart608.xml" ContentType="application/vnd.openxmlformats-officedocument.drawingml.chart+xml"/>
  <Override PartName="/xl/charts/chart609.xml" ContentType="application/vnd.openxmlformats-officedocument.drawingml.chart+xml"/>
  <Override PartName="/xl/charts/chart610.xml" ContentType="application/vnd.openxmlformats-officedocument.drawingml.chart+xml"/>
  <Override PartName="/xl/charts/chart611.xml" ContentType="application/vnd.openxmlformats-officedocument.drawingml.chart+xml"/>
  <Override PartName="/xl/charts/chart612.xml" ContentType="application/vnd.openxmlformats-officedocument.drawingml.chart+xml"/>
  <Override PartName="/xl/charts/chart613.xml" ContentType="application/vnd.openxmlformats-officedocument.drawingml.chart+xml"/>
  <Override PartName="/xl/charts/chart614.xml" ContentType="application/vnd.openxmlformats-officedocument.drawingml.chart+xml"/>
  <Override PartName="/xl/charts/chart615.xml" ContentType="application/vnd.openxmlformats-officedocument.drawingml.chart+xml"/>
  <Override PartName="/xl/charts/chart616.xml" ContentType="application/vnd.openxmlformats-officedocument.drawingml.chart+xml"/>
  <Override PartName="/xl/charts/chart617.xml" ContentType="application/vnd.openxmlformats-officedocument.drawingml.chart+xml"/>
  <Override PartName="/xl/charts/chart618.xml" ContentType="application/vnd.openxmlformats-officedocument.drawingml.chart+xml"/>
  <Override PartName="/xl/charts/chart619.xml" ContentType="application/vnd.openxmlformats-officedocument.drawingml.chart+xml"/>
  <Override PartName="/xl/charts/chart620.xml" ContentType="application/vnd.openxmlformats-officedocument.drawingml.chart+xml"/>
  <Override PartName="/xl/charts/chart621.xml" ContentType="application/vnd.openxmlformats-officedocument.drawingml.chart+xml"/>
  <Override PartName="/xl/charts/chart622.xml" ContentType="application/vnd.openxmlformats-officedocument.drawingml.chart+xml"/>
  <Override PartName="/xl/charts/chart623.xml" ContentType="application/vnd.openxmlformats-officedocument.drawingml.chart+xml"/>
  <Override PartName="/xl/charts/chart624.xml" ContentType="application/vnd.openxmlformats-officedocument.drawingml.chart+xml"/>
  <Override PartName="/xl/charts/chart625.xml" ContentType="application/vnd.openxmlformats-officedocument.drawingml.chart+xml"/>
  <Override PartName="/xl/charts/chart626.xml" ContentType="application/vnd.openxmlformats-officedocument.drawingml.chart+xml"/>
  <Override PartName="/xl/charts/chart627.xml" ContentType="application/vnd.openxmlformats-officedocument.drawingml.chart+xml"/>
  <Override PartName="/xl/charts/chart628.xml" ContentType="application/vnd.openxmlformats-officedocument.drawingml.chart+xml"/>
  <Override PartName="/xl/charts/chart629.xml" ContentType="application/vnd.openxmlformats-officedocument.drawingml.chart+xml"/>
  <Override PartName="/xl/charts/chart630.xml" ContentType="application/vnd.openxmlformats-officedocument.drawingml.chart+xml"/>
  <Override PartName="/xl/charts/chart631.xml" ContentType="application/vnd.openxmlformats-officedocument.drawingml.chart+xml"/>
  <Override PartName="/xl/charts/chart632.xml" ContentType="application/vnd.openxmlformats-officedocument.drawingml.chart+xml"/>
  <Override PartName="/xl/charts/chart633.xml" ContentType="application/vnd.openxmlformats-officedocument.drawingml.chart+xml"/>
  <Override PartName="/xl/charts/chart634.xml" ContentType="application/vnd.openxmlformats-officedocument.drawingml.chart+xml"/>
  <Override PartName="/xl/charts/chart635.xml" ContentType="application/vnd.openxmlformats-officedocument.drawingml.chart+xml"/>
  <Override PartName="/xl/charts/chart636.xml" ContentType="application/vnd.openxmlformats-officedocument.drawingml.chart+xml"/>
  <Override PartName="/xl/charts/chart637.xml" ContentType="application/vnd.openxmlformats-officedocument.drawingml.chart+xml"/>
  <Override PartName="/xl/charts/chart638.xml" ContentType="application/vnd.openxmlformats-officedocument.drawingml.chart+xml"/>
  <Override PartName="/xl/charts/chart639.xml" ContentType="application/vnd.openxmlformats-officedocument.drawingml.chart+xml"/>
  <Override PartName="/xl/charts/chart640.xml" ContentType="application/vnd.openxmlformats-officedocument.drawingml.chart+xml"/>
  <Override PartName="/xl/charts/chart641.xml" ContentType="application/vnd.openxmlformats-officedocument.drawingml.chart+xml"/>
  <Override PartName="/xl/charts/chart642.xml" ContentType="application/vnd.openxmlformats-officedocument.drawingml.chart+xml"/>
  <Override PartName="/xl/charts/chart643.xml" ContentType="application/vnd.openxmlformats-officedocument.drawingml.chart+xml"/>
  <Override PartName="/xl/charts/chart644.xml" ContentType="application/vnd.openxmlformats-officedocument.drawingml.chart+xml"/>
  <Override PartName="/xl/charts/chart645.xml" ContentType="application/vnd.openxmlformats-officedocument.drawingml.chart+xml"/>
  <Override PartName="/xl/charts/chart646.xml" ContentType="application/vnd.openxmlformats-officedocument.drawingml.chart+xml"/>
  <Override PartName="/xl/charts/chart647.xml" ContentType="application/vnd.openxmlformats-officedocument.drawingml.chart+xml"/>
  <Override PartName="/xl/charts/chart648.xml" ContentType="application/vnd.openxmlformats-officedocument.drawingml.chart+xml"/>
  <Override PartName="/xl/charts/chart649.xml" ContentType="application/vnd.openxmlformats-officedocument.drawingml.chart+xml"/>
  <Override PartName="/xl/charts/chart650.xml" ContentType="application/vnd.openxmlformats-officedocument.drawingml.chart+xml"/>
  <Override PartName="/xl/charts/chart651.xml" ContentType="application/vnd.openxmlformats-officedocument.drawingml.chart+xml"/>
  <Override PartName="/xl/charts/chart652.xml" ContentType="application/vnd.openxmlformats-officedocument.drawingml.chart+xml"/>
  <Override PartName="/xl/charts/chart653.xml" ContentType="application/vnd.openxmlformats-officedocument.drawingml.chart+xml"/>
  <Override PartName="/xl/charts/chart654.xml" ContentType="application/vnd.openxmlformats-officedocument.drawingml.chart+xml"/>
  <Override PartName="/xl/charts/chart655.xml" ContentType="application/vnd.openxmlformats-officedocument.drawingml.chart+xml"/>
  <Override PartName="/xl/charts/chart656.xml" ContentType="application/vnd.openxmlformats-officedocument.drawingml.chart+xml"/>
  <Override PartName="/xl/charts/chart657.xml" ContentType="application/vnd.openxmlformats-officedocument.drawingml.chart+xml"/>
  <Override PartName="/xl/charts/chart658.xml" ContentType="application/vnd.openxmlformats-officedocument.drawingml.chart+xml"/>
  <Override PartName="/xl/charts/chart659.xml" ContentType="application/vnd.openxmlformats-officedocument.drawingml.chart+xml"/>
  <Override PartName="/xl/charts/chart660.xml" ContentType="application/vnd.openxmlformats-officedocument.drawingml.chart+xml"/>
  <Override PartName="/xl/charts/chart661.xml" ContentType="application/vnd.openxmlformats-officedocument.drawingml.chart+xml"/>
  <Override PartName="/xl/charts/chart662.xml" ContentType="application/vnd.openxmlformats-officedocument.drawingml.chart+xml"/>
  <Override PartName="/xl/charts/chart663.xml" ContentType="application/vnd.openxmlformats-officedocument.drawingml.chart+xml"/>
  <Override PartName="/xl/charts/chart664.xml" ContentType="application/vnd.openxmlformats-officedocument.drawingml.chart+xml"/>
  <Override PartName="/xl/charts/chart665.xml" ContentType="application/vnd.openxmlformats-officedocument.drawingml.chart+xml"/>
  <Override PartName="/xl/charts/chart666.xml" ContentType="application/vnd.openxmlformats-officedocument.drawingml.chart+xml"/>
  <Override PartName="/xl/charts/chart667.xml" ContentType="application/vnd.openxmlformats-officedocument.drawingml.chart+xml"/>
  <Override PartName="/xl/charts/chart668.xml" ContentType="application/vnd.openxmlformats-officedocument.drawingml.chart+xml"/>
  <Override PartName="/xl/charts/chart669.xml" ContentType="application/vnd.openxmlformats-officedocument.drawingml.chart+xml"/>
  <Override PartName="/xl/charts/chart670.xml" ContentType="application/vnd.openxmlformats-officedocument.drawingml.chart+xml"/>
  <Override PartName="/xl/charts/chart671.xml" ContentType="application/vnd.openxmlformats-officedocument.drawingml.chart+xml"/>
  <Override PartName="/xl/charts/chart672.xml" ContentType="application/vnd.openxmlformats-officedocument.drawingml.chart+xml"/>
  <Override PartName="/xl/charts/chart673.xml" ContentType="application/vnd.openxmlformats-officedocument.drawingml.chart+xml"/>
  <Override PartName="/xl/charts/chart674.xml" ContentType="application/vnd.openxmlformats-officedocument.drawingml.chart+xml"/>
  <Override PartName="/xl/charts/chart675.xml" ContentType="application/vnd.openxmlformats-officedocument.drawingml.chart+xml"/>
  <Override PartName="/xl/charts/chart676.xml" ContentType="application/vnd.openxmlformats-officedocument.drawingml.chart+xml"/>
  <Override PartName="/xl/charts/chart677.xml" ContentType="application/vnd.openxmlformats-officedocument.drawingml.chart+xml"/>
  <Override PartName="/xl/charts/chart678.xml" ContentType="application/vnd.openxmlformats-officedocument.drawingml.chart+xml"/>
  <Override PartName="/xl/charts/chart679.xml" ContentType="application/vnd.openxmlformats-officedocument.drawingml.chart+xml"/>
  <Override PartName="/xl/charts/chart680.xml" ContentType="application/vnd.openxmlformats-officedocument.drawingml.chart+xml"/>
  <Override PartName="/xl/charts/chart681.xml" ContentType="application/vnd.openxmlformats-officedocument.drawingml.chart+xml"/>
  <Override PartName="/xl/charts/chart682.xml" ContentType="application/vnd.openxmlformats-officedocument.drawingml.chart+xml"/>
  <Override PartName="/xl/charts/chart683.xml" ContentType="application/vnd.openxmlformats-officedocument.drawingml.chart+xml"/>
  <Override PartName="/xl/charts/chart684.xml" ContentType="application/vnd.openxmlformats-officedocument.drawingml.chart+xml"/>
  <Override PartName="/xl/charts/chart685.xml" ContentType="application/vnd.openxmlformats-officedocument.drawingml.chart+xml"/>
  <Override PartName="/xl/charts/chart686.xml" ContentType="application/vnd.openxmlformats-officedocument.drawingml.chart+xml"/>
  <Override PartName="/xl/charts/chart687.xml" ContentType="application/vnd.openxmlformats-officedocument.drawingml.chart+xml"/>
  <Override PartName="/xl/charts/chart688.xml" ContentType="application/vnd.openxmlformats-officedocument.drawingml.chart+xml"/>
  <Override PartName="/xl/charts/chart689.xml" ContentType="application/vnd.openxmlformats-officedocument.drawingml.chart+xml"/>
  <Override PartName="/xl/charts/chart690.xml" ContentType="application/vnd.openxmlformats-officedocument.drawingml.chart+xml"/>
  <Override PartName="/xl/charts/chart691.xml" ContentType="application/vnd.openxmlformats-officedocument.drawingml.chart+xml"/>
  <Override PartName="/xl/charts/chart692.xml" ContentType="application/vnd.openxmlformats-officedocument.drawingml.chart+xml"/>
  <Override PartName="/xl/charts/chart693.xml" ContentType="application/vnd.openxmlformats-officedocument.drawingml.chart+xml"/>
  <Override PartName="/xl/charts/chart694.xml" ContentType="application/vnd.openxmlformats-officedocument.drawingml.chart+xml"/>
  <Override PartName="/xl/charts/chart695.xml" ContentType="application/vnd.openxmlformats-officedocument.drawingml.chart+xml"/>
  <Override PartName="/xl/charts/chart696.xml" ContentType="application/vnd.openxmlformats-officedocument.drawingml.chart+xml"/>
  <Override PartName="/xl/charts/chart697.xml" ContentType="application/vnd.openxmlformats-officedocument.drawingml.chart+xml"/>
  <Override PartName="/xl/charts/chart698.xml" ContentType="application/vnd.openxmlformats-officedocument.drawingml.chart+xml"/>
  <Override PartName="/xl/charts/chart699.xml" ContentType="application/vnd.openxmlformats-officedocument.drawingml.chart+xml"/>
  <Override PartName="/xl/charts/chart700.xml" ContentType="application/vnd.openxmlformats-officedocument.drawingml.chart+xml"/>
  <Override PartName="/xl/charts/chart701.xml" ContentType="application/vnd.openxmlformats-officedocument.drawingml.chart+xml"/>
  <Override PartName="/xl/charts/chart702.xml" ContentType="application/vnd.openxmlformats-officedocument.drawingml.chart+xml"/>
  <Override PartName="/xl/charts/chart703.xml" ContentType="application/vnd.openxmlformats-officedocument.drawingml.chart+xml"/>
  <Override PartName="/xl/charts/chart704.xml" ContentType="application/vnd.openxmlformats-officedocument.drawingml.chart+xml"/>
  <Override PartName="/xl/charts/chart705.xml" ContentType="application/vnd.openxmlformats-officedocument.drawingml.chart+xml"/>
  <Override PartName="/xl/charts/chart706.xml" ContentType="application/vnd.openxmlformats-officedocument.drawingml.chart+xml"/>
  <Override PartName="/xl/charts/chart707.xml" ContentType="application/vnd.openxmlformats-officedocument.drawingml.chart+xml"/>
  <Override PartName="/xl/charts/chart708.xml" ContentType="application/vnd.openxmlformats-officedocument.drawingml.chart+xml"/>
  <Override PartName="/xl/charts/chart709.xml" ContentType="application/vnd.openxmlformats-officedocument.drawingml.chart+xml"/>
  <Override PartName="/xl/charts/chart710.xml" ContentType="application/vnd.openxmlformats-officedocument.drawingml.chart+xml"/>
  <Override PartName="/xl/charts/chart711.xml" ContentType="application/vnd.openxmlformats-officedocument.drawingml.chart+xml"/>
  <Override PartName="/xl/charts/chart712.xml" ContentType="application/vnd.openxmlformats-officedocument.drawingml.chart+xml"/>
  <Override PartName="/xl/charts/chart713.xml" ContentType="application/vnd.openxmlformats-officedocument.drawingml.chart+xml"/>
  <Override PartName="/xl/charts/chart714.xml" ContentType="application/vnd.openxmlformats-officedocument.drawingml.chart+xml"/>
  <Override PartName="/xl/charts/chart715.xml" ContentType="application/vnd.openxmlformats-officedocument.drawingml.chart+xml"/>
  <Override PartName="/xl/charts/chart716.xml" ContentType="application/vnd.openxmlformats-officedocument.drawingml.chart+xml"/>
  <Override PartName="/xl/charts/chart717.xml" ContentType="application/vnd.openxmlformats-officedocument.drawingml.chart+xml"/>
  <Override PartName="/xl/charts/chart718.xml" ContentType="application/vnd.openxmlformats-officedocument.drawingml.chart+xml"/>
  <Override PartName="/xl/charts/chart719.xml" ContentType="application/vnd.openxmlformats-officedocument.drawingml.chart+xml"/>
  <Override PartName="/xl/charts/chart720.xml" ContentType="application/vnd.openxmlformats-officedocument.drawingml.chart+xml"/>
  <Override PartName="/xl/charts/chart721.xml" ContentType="application/vnd.openxmlformats-officedocument.drawingml.chart+xml"/>
  <Override PartName="/xl/charts/chart722.xml" ContentType="application/vnd.openxmlformats-officedocument.drawingml.chart+xml"/>
  <Override PartName="/xl/charts/chart723.xml" ContentType="application/vnd.openxmlformats-officedocument.drawingml.chart+xml"/>
  <Override PartName="/xl/charts/chart724.xml" ContentType="application/vnd.openxmlformats-officedocument.drawingml.chart+xml"/>
  <Override PartName="/xl/charts/chart725.xml" ContentType="application/vnd.openxmlformats-officedocument.drawingml.chart+xml"/>
  <Override PartName="/xl/charts/chart726.xml" ContentType="application/vnd.openxmlformats-officedocument.drawingml.chart+xml"/>
  <Override PartName="/xl/charts/chart727.xml" ContentType="application/vnd.openxmlformats-officedocument.drawingml.chart+xml"/>
  <Override PartName="/xl/charts/chart728.xml" ContentType="application/vnd.openxmlformats-officedocument.drawingml.chart+xml"/>
  <Override PartName="/xl/charts/chart729.xml" ContentType="application/vnd.openxmlformats-officedocument.drawingml.chart+xml"/>
  <Override PartName="/xl/charts/chart730.xml" ContentType="application/vnd.openxmlformats-officedocument.drawingml.chart+xml"/>
  <Override PartName="/xl/charts/chart731.xml" ContentType="application/vnd.openxmlformats-officedocument.drawingml.chart+xml"/>
  <Override PartName="/xl/charts/chart732.xml" ContentType="application/vnd.openxmlformats-officedocument.drawingml.chart+xml"/>
  <Override PartName="/xl/charts/chart733.xml" ContentType="application/vnd.openxmlformats-officedocument.drawingml.chart+xml"/>
  <Override PartName="/xl/charts/chart734.xml" ContentType="application/vnd.openxmlformats-officedocument.drawingml.chart+xml"/>
  <Override PartName="/xl/charts/chart735.xml" ContentType="application/vnd.openxmlformats-officedocument.drawingml.chart+xml"/>
  <Override PartName="/xl/charts/chart736.xml" ContentType="application/vnd.openxmlformats-officedocument.drawingml.chart+xml"/>
  <Override PartName="/xl/charts/chart737.xml" ContentType="application/vnd.openxmlformats-officedocument.drawingml.chart+xml"/>
  <Override PartName="/xl/charts/chart738.xml" ContentType="application/vnd.openxmlformats-officedocument.drawingml.chart+xml"/>
  <Override PartName="/xl/charts/chart739.xml" ContentType="application/vnd.openxmlformats-officedocument.drawingml.chart+xml"/>
  <Override PartName="/xl/charts/chart740.xml" ContentType="application/vnd.openxmlformats-officedocument.drawingml.chart+xml"/>
  <Override PartName="/xl/charts/chart741.xml" ContentType="application/vnd.openxmlformats-officedocument.drawingml.chart+xml"/>
  <Override PartName="/xl/charts/chart742.xml" ContentType="application/vnd.openxmlformats-officedocument.drawingml.chart+xml"/>
  <Override PartName="/xl/charts/chart743.xml" ContentType="application/vnd.openxmlformats-officedocument.drawingml.chart+xml"/>
  <Override PartName="/xl/charts/chart744.xml" ContentType="application/vnd.openxmlformats-officedocument.drawingml.chart+xml"/>
  <Override PartName="/xl/charts/chart745.xml" ContentType="application/vnd.openxmlformats-officedocument.drawingml.chart+xml"/>
  <Override PartName="/xl/charts/chart746.xml" ContentType="application/vnd.openxmlformats-officedocument.drawingml.chart+xml"/>
  <Override PartName="/xl/charts/chart747.xml" ContentType="application/vnd.openxmlformats-officedocument.drawingml.chart+xml"/>
  <Override PartName="/xl/charts/chart748.xml" ContentType="application/vnd.openxmlformats-officedocument.drawingml.chart+xml"/>
  <Override PartName="/xl/charts/chart749.xml" ContentType="application/vnd.openxmlformats-officedocument.drawingml.chart+xml"/>
  <Override PartName="/xl/charts/chart750.xml" ContentType="application/vnd.openxmlformats-officedocument.drawingml.chart+xml"/>
  <Override PartName="/xl/charts/chart751.xml" ContentType="application/vnd.openxmlformats-officedocument.drawingml.chart+xml"/>
  <Override PartName="/xl/charts/chart752.xml" ContentType="application/vnd.openxmlformats-officedocument.drawingml.chart+xml"/>
  <Override PartName="/xl/charts/chart753.xml" ContentType="application/vnd.openxmlformats-officedocument.drawingml.chart+xml"/>
  <Override PartName="/xl/charts/chart754.xml" ContentType="application/vnd.openxmlformats-officedocument.drawingml.chart+xml"/>
  <Override PartName="/xl/charts/chart755.xml" ContentType="application/vnd.openxmlformats-officedocument.drawingml.chart+xml"/>
  <Override PartName="/xl/charts/chart756.xml" ContentType="application/vnd.openxmlformats-officedocument.drawingml.chart+xml"/>
  <Override PartName="/xl/charts/chart757.xml" ContentType="application/vnd.openxmlformats-officedocument.drawingml.chart+xml"/>
  <Override PartName="/xl/charts/chart758.xml" ContentType="application/vnd.openxmlformats-officedocument.drawingml.chart+xml"/>
  <Override PartName="/xl/charts/chart759.xml" ContentType="application/vnd.openxmlformats-officedocument.drawingml.chart+xml"/>
  <Override PartName="/xl/charts/chart760.xml" ContentType="application/vnd.openxmlformats-officedocument.drawingml.chart+xml"/>
  <Override PartName="/xl/charts/chart761.xml" ContentType="application/vnd.openxmlformats-officedocument.drawingml.chart+xml"/>
  <Override PartName="/xl/charts/chart762.xml" ContentType="application/vnd.openxmlformats-officedocument.drawingml.chart+xml"/>
  <Override PartName="/xl/charts/chart763.xml" ContentType="application/vnd.openxmlformats-officedocument.drawingml.chart+xml"/>
  <Override PartName="/xl/charts/chart764.xml" ContentType="application/vnd.openxmlformats-officedocument.drawingml.chart+xml"/>
  <Override PartName="/xl/charts/chart765.xml" ContentType="application/vnd.openxmlformats-officedocument.drawingml.chart+xml"/>
  <Override PartName="/xl/charts/chart766.xml" ContentType="application/vnd.openxmlformats-officedocument.drawingml.chart+xml"/>
  <Override PartName="/xl/charts/chart767.xml" ContentType="application/vnd.openxmlformats-officedocument.drawingml.chart+xml"/>
  <Override PartName="/xl/charts/chart768.xml" ContentType="application/vnd.openxmlformats-officedocument.drawingml.chart+xml"/>
  <Override PartName="/xl/charts/chart769.xml" ContentType="application/vnd.openxmlformats-officedocument.drawingml.chart+xml"/>
  <Override PartName="/xl/charts/chart770.xml" ContentType="application/vnd.openxmlformats-officedocument.drawingml.chart+xml"/>
  <Override PartName="/xl/charts/chart771.xml" ContentType="application/vnd.openxmlformats-officedocument.drawingml.chart+xml"/>
  <Override PartName="/xl/charts/chart772.xml" ContentType="application/vnd.openxmlformats-officedocument.drawingml.chart+xml"/>
  <Override PartName="/xl/charts/chart773.xml" ContentType="application/vnd.openxmlformats-officedocument.drawingml.chart+xml"/>
  <Override PartName="/xl/charts/chart774.xml" ContentType="application/vnd.openxmlformats-officedocument.drawingml.chart+xml"/>
  <Override PartName="/xl/charts/chart775.xml" ContentType="application/vnd.openxmlformats-officedocument.drawingml.chart+xml"/>
  <Override PartName="/xl/charts/chart776.xml" ContentType="application/vnd.openxmlformats-officedocument.drawingml.chart+xml"/>
  <Override PartName="/xl/charts/chart777.xml" ContentType="application/vnd.openxmlformats-officedocument.drawingml.chart+xml"/>
  <Override PartName="/xl/charts/chart778.xml" ContentType="application/vnd.openxmlformats-officedocument.drawingml.chart+xml"/>
  <Override PartName="/xl/charts/chart779.xml" ContentType="application/vnd.openxmlformats-officedocument.drawingml.chart+xml"/>
  <Override PartName="/xl/charts/chart780.xml" ContentType="application/vnd.openxmlformats-officedocument.drawingml.chart+xml"/>
  <Override PartName="/xl/charts/chart781.xml" ContentType="application/vnd.openxmlformats-officedocument.drawingml.chart+xml"/>
  <Override PartName="/xl/charts/chart782.xml" ContentType="application/vnd.openxmlformats-officedocument.drawingml.chart+xml"/>
  <Override PartName="/xl/charts/chart783.xml" ContentType="application/vnd.openxmlformats-officedocument.drawingml.chart+xml"/>
  <Override PartName="/xl/charts/chart784.xml" ContentType="application/vnd.openxmlformats-officedocument.drawingml.chart+xml"/>
  <Override PartName="/xl/charts/chart785.xml" ContentType="application/vnd.openxmlformats-officedocument.drawingml.chart+xml"/>
  <Override PartName="/xl/charts/chart786.xml" ContentType="application/vnd.openxmlformats-officedocument.drawingml.chart+xml"/>
  <Override PartName="/xl/charts/chart787.xml" ContentType="application/vnd.openxmlformats-officedocument.drawingml.chart+xml"/>
  <Override PartName="/xl/charts/chart788.xml" ContentType="application/vnd.openxmlformats-officedocument.drawingml.chart+xml"/>
  <Override PartName="/xl/charts/chart789.xml" ContentType="application/vnd.openxmlformats-officedocument.drawingml.chart+xml"/>
  <Override PartName="/xl/charts/chart790.xml" ContentType="application/vnd.openxmlformats-officedocument.drawingml.chart+xml"/>
  <Override PartName="/xl/charts/chart791.xml" ContentType="application/vnd.openxmlformats-officedocument.drawingml.chart+xml"/>
  <Override PartName="/xl/charts/chart792.xml" ContentType="application/vnd.openxmlformats-officedocument.drawingml.chart+xml"/>
  <Override PartName="/xl/charts/chart793.xml" ContentType="application/vnd.openxmlformats-officedocument.drawingml.chart+xml"/>
  <Override PartName="/xl/charts/chart794.xml" ContentType="application/vnd.openxmlformats-officedocument.drawingml.chart+xml"/>
  <Override PartName="/xl/charts/chart795.xml" ContentType="application/vnd.openxmlformats-officedocument.drawingml.chart+xml"/>
  <Override PartName="/xl/charts/chart796.xml" ContentType="application/vnd.openxmlformats-officedocument.drawingml.chart+xml"/>
  <Override PartName="/xl/charts/chart797.xml" ContentType="application/vnd.openxmlformats-officedocument.drawingml.chart+xml"/>
  <Override PartName="/xl/charts/chart798.xml" ContentType="application/vnd.openxmlformats-officedocument.drawingml.chart+xml"/>
  <Override PartName="/xl/charts/chart799.xml" ContentType="application/vnd.openxmlformats-officedocument.drawingml.chart+xml"/>
  <Override PartName="/xl/charts/chart800.xml" ContentType="application/vnd.openxmlformats-officedocument.drawingml.chart+xml"/>
  <Override PartName="/xl/charts/chart801.xml" ContentType="application/vnd.openxmlformats-officedocument.drawingml.chart+xml"/>
  <Override PartName="/xl/charts/chart802.xml" ContentType="application/vnd.openxmlformats-officedocument.drawingml.chart+xml"/>
  <Override PartName="/xl/charts/chart803.xml" ContentType="application/vnd.openxmlformats-officedocument.drawingml.chart+xml"/>
  <Override PartName="/xl/charts/chart804.xml" ContentType="application/vnd.openxmlformats-officedocument.drawingml.chart+xml"/>
  <Override PartName="/xl/charts/chart805.xml" ContentType="application/vnd.openxmlformats-officedocument.drawingml.chart+xml"/>
  <Override PartName="/xl/charts/chart806.xml" ContentType="application/vnd.openxmlformats-officedocument.drawingml.chart+xml"/>
  <Override PartName="/xl/charts/chart807.xml" ContentType="application/vnd.openxmlformats-officedocument.drawingml.chart+xml"/>
  <Override PartName="/xl/charts/chart808.xml" ContentType="application/vnd.openxmlformats-officedocument.drawingml.chart+xml"/>
  <Override PartName="/xl/charts/chart809.xml" ContentType="application/vnd.openxmlformats-officedocument.drawingml.chart+xml"/>
  <Override PartName="/xl/charts/chart810.xml" ContentType="application/vnd.openxmlformats-officedocument.drawingml.chart+xml"/>
  <Override PartName="/xl/charts/chart811.xml" ContentType="application/vnd.openxmlformats-officedocument.drawingml.chart+xml"/>
  <Override PartName="/xl/charts/chart812.xml" ContentType="application/vnd.openxmlformats-officedocument.drawingml.chart+xml"/>
  <Override PartName="/xl/charts/chart813.xml" ContentType="application/vnd.openxmlformats-officedocument.drawingml.chart+xml"/>
  <Override PartName="/xl/charts/chart814.xml" ContentType="application/vnd.openxmlformats-officedocument.drawingml.chart+xml"/>
  <Override PartName="/xl/charts/chart815.xml" ContentType="application/vnd.openxmlformats-officedocument.drawingml.chart+xml"/>
  <Override PartName="/xl/charts/chart816.xml" ContentType="application/vnd.openxmlformats-officedocument.drawingml.chart+xml"/>
  <Override PartName="/xl/charts/chart817.xml" ContentType="application/vnd.openxmlformats-officedocument.drawingml.chart+xml"/>
  <Override PartName="/xl/charts/chart818.xml" ContentType="application/vnd.openxmlformats-officedocument.drawingml.chart+xml"/>
  <Override PartName="/xl/charts/chart819.xml" ContentType="application/vnd.openxmlformats-officedocument.drawingml.chart+xml"/>
  <Override PartName="/xl/charts/chart820.xml" ContentType="application/vnd.openxmlformats-officedocument.drawingml.chart+xml"/>
  <Override PartName="/xl/charts/chart821.xml" ContentType="application/vnd.openxmlformats-officedocument.drawingml.chart+xml"/>
  <Override PartName="/xl/charts/chart822.xml" ContentType="application/vnd.openxmlformats-officedocument.drawingml.chart+xml"/>
  <Override PartName="/xl/charts/chart823.xml" ContentType="application/vnd.openxmlformats-officedocument.drawingml.chart+xml"/>
  <Override PartName="/xl/charts/chart824.xml" ContentType="application/vnd.openxmlformats-officedocument.drawingml.chart+xml"/>
  <Override PartName="/xl/charts/chart825.xml" ContentType="application/vnd.openxmlformats-officedocument.drawingml.chart+xml"/>
  <Override PartName="/xl/charts/chart826.xml" ContentType="application/vnd.openxmlformats-officedocument.drawingml.chart+xml"/>
  <Override PartName="/xl/charts/chart827.xml" ContentType="application/vnd.openxmlformats-officedocument.drawingml.chart+xml"/>
  <Override PartName="/xl/charts/chart828.xml" ContentType="application/vnd.openxmlformats-officedocument.drawingml.chart+xml"/>
  <Override PartName="/xl/charts/chart829.xml" ContentType="application/vnd.openxmlformats-officedocument.drawingml.chart+xml"/>
  <Override PartName="/xl/charts/chart830.xml" ContentType="application/vnd.openxmlformats-officedocument.drawingml.chart+xml"/>
  <Override PartName="/xl/charts/chart831.xml" ContentType="application/vnd.openxmlformats-officedocument.drawingml.chart+xml"/>
  <Override PartName="/xl/charts/chart832.xml" ContentType="application/vnd.openxmlformats-officedocument.drawingml.chart+xml"/>
  <Override PartName="/xl/charts/chart833.xml" ContentType="application/vnd.openxmlformats-officedocument.drawingml.chart+xml"/>
  <Override PartName="/xl/charts/chart834.xml" ContentType="application/vnd.openxmlformats-officedocument.drawingml.chart+xml"/>
  <Override PartName="/xl/charts/chart835.xml" ContentType="application/vnd.openxmlformats-officedocument.drawingml.chart+xml"/>
  <Override PartName="/xl/charts/chart836.xml" ContentType="application/vnd.openxmlformats-officedocument.drawingml.chart+xml"/>
  <Override PartName="/xl/charts/chart837.xml" ContentType="application/vnd.openxmlformats-officedocument.drawingml.chart+xml"/>
  <Override PartName="/xl/charts/chart838.xml" ContentType="application/vnd.openxmlformats-officedocument.drawingml.chart+xml"/>
  <Override PartName="/xl/charts/chart839.xml" ContentType="application/vnd.openxmlformats-officedocument.drawingml.chart+xml"/>
  <Override PartName="/xl/charts/chart840.xml" ContentType="application/vnd.openxmlformats-officedocument.drawingml.chart+xml"/>
  <Override PartName="/xl/charts/chart841.xml" ContentType="application/vnd.openxmlformats-officedocument.drawingml.chart+xml"/>
  <Override PartName="/xl/charts/chart842.xml" ContentType="application/vnd.openxmlformats-officedocument.drawingml.chart+xml"/>
  <Override PartName="/xl/charts/chart843.xml" ContentType="application/vnd.openxmlformats-officedocument.drawingml.chart+xml"/>
  <Override PartName="/xl/charts/chart844.xml" ContentType="application/vnd.openxmlformats-officedocument.drawingml.chart+xml"/>
  <Override PartName="/xl/charts/chart845.xml" ContentType="application/vnd.openxmlformats-officedocument.drawingml.chart+xml"/>
  <Override PartName="/xl/charts/chart846.xml" ContentType="application/vnd.openxmlformats-officedocument.drawingml.chart+xml"/>
  <Override PartName="/xl/charts/chart847.xml" ContentType="application/vnd.openxmlformats-officedocument.drawingml.chart+xml"/>
  <Override PartName="/xl/charts/chart848.xml" ContentType="application/vnd.openxmlformats-officedocument.drawingml.chart+xml"/>
  <Override PartName="/xl/charts/chart849.xml" ContentType="application/vnd.openxmlformats-officedocument.drawingml.chart+xml"/>
  <Override PartName="/xl/charts/chart850.xml" ContentType="application/vnd.openxmlformats-officedocument.drawingml.chart+xml"/>
  <Override PartName="/xl/charts/chart851.xml" ContentType="application/vnd.openxmlformats-officedocument.drawingml.chart+xml"/>
  <Override PartName="/xl/charts/chart852.xml" ContentType="application/vnd.openxmlformats-officedocument.drawingml.chart+xml"/>
  <Override PartName="/xl/charts/chart853.xml" ContentType="application/vnd.openxmlformats-officedocument.drawingml.chart+xml"/>
  <Override PartName="/xl/charts/chart854.xml" ContentType="application/vnd.openxmlformats-officedocument.drawingml.chart+xml"/>
  <Override PartName="/xl/charts/chart855.xml" ContentType="application/vnd.openxmlformats-officedocument.drawingml.chart+xml"/>
  <Override PartName="/xl/charts/chart856.xml" ContentType="application/vnd.openxmlformats-officedocument.drawingml.chart+xml"/>
  <Override PartName="/xl/charts/chart857.xml" ContentType="application/vnd.openxmlformats-officedocument.drawingml.chart+xml"/>
  <Override PartName="/xl/charts/chart858.xml" ContentType="application/vnd.openxmlformats-officedocument.drawingml.chart+xml"/>
  <Override PartName="/xl/charts/chart859.xml" ContentType="application/vnd.openxmlformats-officedocument.drawingml.chart+xml"/>
  <Override PartName="/xl/charts/chart860.xml" ContentType="application/vnd.openxmlformats-officedocument.drawingml.chart+xml"/>
  <Override PartName="/xl/charts/chart861.xml" ContentType="application/vnd.openxmlformats-officedocument.drawingml.chart+xml"/>
  <Override PartName="/xl/charts/chart862.xml" ContentType="application/vnd.openxmlformats-officedocument.drawingml.chart+xml"/>
  <Override PartName="/xl/charts/chart863.xml" ContentType="application/vnd.openxmlformats-officedocument.drawingml.chart+xml"/>
  <Override PartName="/xl/charts/chart864.xml" ContentType="application/vnd.openxmlformats-officedocument.drawingml.chart+xml"/>
  <Override PartName="/xl/charts/chart865.xml" ContentType="application/vnd.openxmlformats-officedocument.drawingml.chart+xml"/>
  <Override PartName="/xl/charts/chart866.xml" ContentType="application/vnd.openxmlformats-officedocument.drawingml.chart+xml"/>
  <Override PartName="/xl/charts/chart867.xml" ContentType="application/vnd.openxmlformats-officedocument.drawingml.chart+xml"/>
  <Override PartName="/xl/charts/chart868.xml" ContentType="application/vnd.openxmlformats-officedocument.drawingml.chart+xml"/>
  <Override PartName="/xl/charts/chart869.xml" ContentType="application/vnd.openxmlformats-officedocument.drawingml.chart+xml"/>
  <Override PartName="/xl/charts/chart870.xml" ContentType="application/vnd.openxmlformats-officedocument.drawingml.chart+xml"/>
  <Override PartName="/xl/charts/chart871.xml" ContentType="application/vnd.openxmlformats-officedocument.drawingml.chart+xml"/>
  <Override PartName="/xl/charts/chart872.xml" ContentType="application/vnd.openxmlformats-officedocument.drawingml.chart+xml"/>
  <Override PartName="/xl/charts/chart873.xml" ContentType="application/vnd.openxmlformats-officedocument.drawingml.chart+xml"/>
  <Override PartName="/xl/charts/chart874.xml" ContentType="application/vnd.openxmlformats-officedocument.drawingml.chart+xml"/>
  <Override PartName="/xl/charts/chart875.xml" ContentType="application/vnd.openxmlformats-officedocument.drawingml.chart+xml"/>
  <Override PartName="/xl/charts/chart876.xml" ContentType="application/vnd.openxmlformats-officedocument.drawingml.chart+xml"/>
  <Override PartName="/xl/charts/chart877.xml" ContentType="application/vnd.openxmlformats-officedocument.drawingml.chart+xml"/>
  <Override PartName="/xl/charts/chart878.xml" ContentType="application/vnd.openxmlformats-officedocument.drawingml.chart+xml"/>
  <Override PartName="/xl/charts/chart879.xml" ContentType="application/vnd.openxmlformats-officedocument.drawingml.chart+xml"/>
  <Override PartName="/xl/charts/chart880.xml" ContentType="application/vnd.openxmlformats-officedocument.drawingml.chart+xml"/>
  <Override PartName="/xl/charts/chart881.xml" ContentType="application/vnd.openxmlformats-officedocument.drawingml.chart+xml"/>
  <Override PartName="/xl/charts/chart88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ultura\Desktop\Miloško\Záverečný účet za rok 2023\"/>
    </mc:Choice>
  </mc:AlternateContent>
  <xr:revisionPtr revIDLastSave="0" documentId="8_{DFCE8C2F-7EF8-4D81-A9D1-4AB8E0F2BDEB}" xr6:coauthVersionLast="45" xr6:coauthVersionMax="45" xr10:uidLastSave="{00000000-0000-0000-0000-000000000000}"/>
  <bookViews>
    <workbookView xWindow="-120" yWindow="-120" windowWidth="19440" windowHeight="11640" activeTab="5"/>
  </bookViews>
  <sheets>
    <sheet name="právne subjekty" sheetId="23" r:id="rId1"/>
    <sheet name="PS" sheetId="56" r:id="rId2"/>
    <sheet name="výnos dane" sheetId="44" r:id="rId3"/>
    <sheet name="vývoj dane" sheetId="53" r:id="rId4"/>
    <sheet name="OK SSZ" sheetId="39" r:id="rId5"/>
    <sheet name="OK NSZ" sheetId="41" r:id="rId6"/>
    <sheet name="PK" sheetId="42" r:id="rId7"/>
    <sheet name="HN" sheetId="46" r:id="rId8"/>
    <sheet name="VP" sheetId="40" r:id="rId9"/>
    <sheet name="tabuľka úverov" sheetId="34" r:id="rId10"/>
    <sheet name="prehľad poskyt.dotácií" sheetId="29" r:id="rId11"/>
    <sheet name=" pohľadávky" sheetId="54" r:id="rId12"/>
    <sheet name="prehľad rozp. opatrení" sheetId="49" r:id="rId13"/>
    <sheet name="plnenie" sheetId="21" r:id="rId14"/>
  </sheets>
  <externalReferences>
    <externalReference r:id="rId15"/>
    <externalReference r:id="rId16"/>
    <externalReference r:id="rId17"/>
    <externalReference r:id="rId18"/>
  </externalReferenc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O58" i="56" l="1"/>
  <c r="N58" i="56"/>
  <c r="M58" i="56"/>
  <c r="L58" i="56"/>
  <c r="K58" i="56"/>
  <c r="J58" i="56"/>
  <c r="I58" i="56"/>
  <c r="H58" i="56"/>
  <c r="G58" i="56"/>
  <c r="F58" i="56"/>
  <c r="E58" i="56"/>
  <c r="D58" i="56"/>
  <c r="C58" i="56"/>
  <c r="S58" i="56"/>
  <c r="U58" i="56"/>
  <c r="B58" i="56"/>
  <c r="R58" i="56"/>
  <c r="S57" i="56"/>
  <c r="R57" i="56"/>
  <c r="T57" i="56"/>
  <c r="Q57" i="56"/>
  <c r="P57" i="56"/>
  <c r="S56" i="56"/>
  <c r="R56" i="56"/>
  <c r="T56" i="56"/>
  <c r="Q56" i="56"/>
  <c r="P56" i="56"/>
  <c r="S55" i="56"/>
  <c r="R55" i="56"/>
  <c r="Q55" i="56"/>
  <c r="P55" i="56"/>
  <c r="S54" i="56"/>
  <c r="R54" i="56"/>
  <c r="Q54" i="56"/>
  <c r="U54" i="56"/>
  <c r="P54" i="56"/>
  <c r="S53" i="56"/>
  <c r="U53" i="56"/>
  <c r="R53" i="56"/>
  <c r="Q53" i="56"/>
  <c r="P53" i="56"/>
  <c r="S52" i="56"/>
  <c r="R52" i="56"/>
  <c r="Q52" i="56"/>
  <c r="P52" i="56"/>
  <c r="S51" i="56"/>
  <c r="U51" i="56"/>
  <c r="R51" i="56"/>
  <c r="Q51" i="56"/>
  <c r="P51" i="56"/>
  <c r="U50" i="56"/>
  <c r="S50" i="56"/>
  <c r="R50" i="56"/>
  <c r="Q50" i="56"/>
  <c r="P50" i="56"/>
  <c r="S49" i="56"/>
  <c r="R49" i="56"/>
  <c r="T49" i="56"/>
  <c r="Q49" i="56"/>
  <c r="P49" i="56"/>
  <c r="S48" i="56"/>
  <c r="R48" i="56"/>
  <c r="T48" i="56"/>
  <c r="Q48" i="56"/>
  <c r="P48" i="56"/>
  <c r="S47" i="56"/>
  <c r="R47" i="56"/>
  <c r="Q47" i="56"/>
  <c r="P47" i="56"/>
  <c r="P58" i="56"/>
  <c r="T58" i="56"/>
  <c r="S46" i="56"/>
  <c r="R46" i="56"/>
  <c r="Q46" i="56"/>
  <c r="U46" i="56"/>
  <c r="P46" i="56"/>
  <c r="S45" i="56"/>
  <c r="U45" i="56"/>
  <c r="R45" i="56"/>
  <c r="Q45" i="56"/>
  <c r="P45" i="56"/>
  <c r="S44" i="56"/>
  <c r="U44" i="56"/>
  <c r="R44" i="56"/>
  <c r="Q44" i="56"/>
  <c r="P44" i="56"/>
  <c r="T38" i="56"/>
  <c r="Q38" i="56"/>
  <c r="U38" i="56"/>
  <c r="S37" i="56"/>
  <c r="R37" i="56"/>
  <c r="Q37" i="56"/>
  <c r="P37" i="56"/>
  <c r="S36" i="56"/>
  <c r="R36" i="56"/>
  <c r="T36" i="56"/>
  <c r="Q36" i="56"/>
  <c r="P36" i="56"/>
  <c r="S35" i="56"/>
  <c r="R35" i="56"/>
  <c r="Q35" i="56"/>
  <c r="P35" i="56"/>
  <c r="S34" i="56"/>
  <c r="R34" i="56"/>
  <c r="T34" i="56"/>
  <c r="Q34" i="56"/>
  <c r="P34" i="56"/>
  <c r="S33" i="56"/>
  <c r="R33" i="56"/>
  <c r="Q33" i="56"/>
  <c r="P33" i="56"/>
  <c r="S32" i="56"/>
  <c r="R32" i="56"/>
  <c r="T32" i="56"/>
  <c r="Q32" i="56"/>
  <c r="P32" i="56"/>
  <c r="S31" i="56"/>
  <c r="R31" i="56"/>
  <c r="Q31" i="56"/>
  <c r="P31" i="56"/>
  <c r="S30" i="56"/>
  <c r="R30" i="56"/>
  <c r="T30" i="56"/>
  <c r="Q30" i="56"/>
  <c r="P30" i="56"/>
  <c r="S29" i="56"/>
  <c r="R29" i="56"/>
  <c r="Q29" i="56"/>
  <c r="P29" i="56"/>
  <c r="S28" i="56"/>
  <c r="R28" i="56"/>
  <c r="T28" i="56"/>
  <c r="Q28" i="56"/>
  <c r="P28" i="56"/>
  <c r="S27" i="56"/>
  <c r="R27" i="56"/>
  <c r="Q27" i="56"/>
  <c r="P27" i="56"/>
  <c r="S26" i="56"/>
  <c r="R26" i="56"/>
  <c r="T26" i="56"/>
  <c r="Q26" i="56"/>
  <c r="P26" i="56"/>
  <c r="S25" i="56"/>
  <c r="R25" i="56"/>
  <c r="Q25" i="56"/>
  <c r="P25" i="56"/>
  <c r="S24" i="56"/>
  <c r="U24" i="56"/>
  <c r="R24" i="56"/>
  <c r="Q24" i="56"/>
  <c r="P24" i="56"/>
  <c r="S23" i="56"/>
  <c r="U23" i="56"/>
  <c r="R23" i="56"/>
  <c r="Q23" i="56"/>
  <c r="P23" i="56"/>
  <c r="S22" i="56"/>
  <c r="U22" i="56"/>
  <c r="R22" i="56"/>
  <c r="Q22" i="56"/>
  <c r="P22" i="56"/>
  <c r="S21" i="56"/>
  <c r="R21" i="56"/>
  <c r="Q21" i="56"/>
  <c r="P21" i="56"/>
  <c r="S20" i="56"/>
  <c r="R20" i="56"/>
  <c r="T20" i="56"/>
  <c r="Q20" i="56"/>
  <c r="P20" i="56"/>
  <c r="S19" i="56"/>
  <c r="R19" i="56"/>
  <c r="Q19" i="56"/>
  <c r="P19" i="56"/>
  <c r="O18" i="56"/>
  <c r="N18" i="56"/>
  <c r="M18" i="56"/>
  <c r="L18" i="56"/>
  <c r="K18" i="56"/>
  <c r="J18" i="56"/>
  <c r="I18" i="56"/>
  <c r="Q18" i="56"/>
  <c r="H18" i="56"/>
  <c r="P18" i="56"/>
  <c r="G18" i="56"/>
  <c r="F18" i="56"/>
  <c r="E18" i="56"/>
  <c r="D18" i="56"/>
  <c r="C18" i="56"/>
  <c r="S18" i="56"/>
  <c r="U18" i="56"/>
  <c r="B18" i="56"/>
  <c r="R18" i="56"/>
  <c r="T18" i="56"/>
  <c r="S17" i="56"/>
  <c r="R17" i="56"/>
  <c r="T17" i="56"/>
  <c r="Q17" i="56"/>
  <c r="P17" i="56"/>
  <c r="S16" i="56"/>
  <c r="R16" i="56"/>
  <c r="Q16" i="56"/>
  <c r="P16" i="56"/>
  <c r="S15" i="56"/>
  <c r="R15" i="56"/>
  <c r="T15" i="56"/>
  <c r="Q15" i="56"/>
  <c r="P15" i="56"/>
  <c r="S14" i="56"/>
  <c r="R14" i="56"/>
  <c r="Q14" i="56"/>
  <c r="Q10" i="56"/>
  <c r="P14" i="56"/>
  <c r="U13" i="56"/>
  <c r="S13" i="56"/>
  <c r="R13" i="56"/>
  <c r="T13" i="56"/>
  <c r="Q13" i="56"/>
  <c r="P13" i="56"/>
  <c r="S12" i="56"/>
  <c r="R12" i="56"/>
  <c r="Q12" i="56"/>
  <c r="P12" i="56"/>
  <c r="S11" i="56"/>
  <c r="R11" i="56"/>
  <c r="Q11" i="56"/>
  <c r="P11" i="56"/>
  <c r="P10" i="56"/>
  <c r="P6" i="56"/>
  <c r="P39" i="56"/>
  <c r="P60" i="56"/>
  <c r="O10" i="56"/>
  <c r="N10" i="56"/>
  <c r="M10" i="56"/>
  <c r="L10" i="56"/>
  <c r="K10" i="56"/>
  <c r="J10" i="56"/>
  <c r="I10" i="56"/>
  <c r="H10" i="56"/>
  <c r="G10" i="56"/>
  <c r="G6" i="56"/>
  <c r="G39" i="56"/>
  <c r="G60" i="56"/>
  <c r="F10" i="56"/>
  <c r="E10" i="56"/>
  <c r="D10" i="56"/>
  <c r="D6" i="56"/>
  <c r="D39" i="56"/>
  <c r="D60" i="56"/>
  <c r="C10" i="56"/>
  <c r="B10" i="56"/>
  <c r="S9" i="56"/>
  <c r="S7" i="56"/>
  <c r="S6" i="56"/>
  <c r="S39" i="56"/>
  <c r="R9" i="56"/>
  <c r="Q9" i="56"/>
  <c r="P9" i="56"/>
  <c r="P7" i="56"/>
  <c r="S8" i="56"/>
  <c r="R8" i="56"/>
  <c r="Q8" i="56"/>
  <c r="U8" i="56"/>
  <c r="U7" i="56"/>
  <c r="P8" i="56"/>
  <c r="R7" i="56"/>
  <c r="R6" i="56"/>
  <c r="R39" i="56"/>
  <c r="O7" i="56"/>
  <c r="N7" i="56"/>
  <c r="N6" i="56"/>
  <c r="N39" i="56"/>
  <c r="N60" i="56"/>
  <c r="M7" i="56"/>
  <c r="L7" i="56"/>
  <c r="L6" i="56"/>
  <c r="L39" i="56"/>
  <c r="L60" i="56"/>
  <c r="K7" i="56"/>
  <c r="J7" i="56"/>
  <c r="I7" i="56"/>
  <c r="H7" i="56"/>
  <c r="H6" i="56"/>
  <c r="H39" i="56"/>
  <c r="H60" i="56"/>
  <c r="G7" i="56"/>
  <c r="F7" i="56"/>
  <c r="E7" i="56"/>
  <c r="D7" i="56"/>
  <c r="C7" i="56"/>
  <c r="B7" i="56"/>
  <c r="B6" i="56"/>
  <c r="B39" i="56"/>
  <c r="B60" i="56"/>
  <c r="F6" i="56"/>
  <c r="F39" i="56"/>
  <c r="F60" i="56"/>
  <c r="Q159" i="54"/>
  <c r="O159" i="54"/>
  <c r="N159" i="54"/>
  <c r="M159" i="54"/>
  <c r="L159" i="54"/>
  <c r="K159" i="54"/>
  <c r="J159" i="54"/>
  <c r="I159" i="54"/>
  <c r="H159" i="54"/>
  <c r="G159" i="54"/>
  <c r="F159" i="54"/>
  <c r="E159" i="54"/>
  <c r="D159" i="54"/>
  <c r="C159" i="54"/>
  <c r="Q158" i="54"/>
  <c r="O158" i="54"/>
  <c r="N158" i="54"/>
  <c r="M158" i="54"/>
  <c r="L158" i="54"/>
  <c r="K158" i="54"/>
  <c r="J158" i="54"/>
  <c r="I158" i="54"/>
  <c r="H158" i="54"/>
  <c r="G158" i="54"/>
  <c r="F158" i="54"/>
  <c r="E158" i="54"/>
  <c r="D158" i="54"/>
  <c r="C158" i="54"/>
  <c r="O157" i="54"/>
  <c r="N157" i="54"/>
  <c r="N161" i="54"/>
  <c r="M157" i="54"/>
  <c r="L157" i="54"/>
  <c r="L161" i="54"/>
  <c r="K157" i="54"/>
  <c r="J157" i="54"/>
  <c r="J161" i="54"/>
  <c r="I157" i="54"/>
  <c r="H157" i="54"/>
  <c r="H161" i="54"/>
  <c r="G157" i="54"/>
  <c r="F157" i="54"/>
  <c r="F161" i="54"/>
  <c r="E157" i="54"/>
  <c r="D157" i="54"/>
  <c r="D161" i="54"/>
  <c r="C157" i="54"/>
  <c r="O156" i="54"/>
  <c r="O161" i="54"/>
  <c r="N156" i="54"/>
  <c r="M156" i="54"/>
  <c r="M161" i="54"/>
  <c r="L156" i="54"/>
  <c r="K156" i="54"/>
  <c r="K161" i="54"/>
  <c r="J156" i="54"/>
  <c r="I156" i="54"/>
  <c r="I161" i="54"/>
  <c r="H156" i="54"/>
  <c r="G156" i="54"/>
  <c r="G161" i="54"/>
  <c r="F156" i="54"/>
  <c r="E156" i="54"/>
  <c r="E161" i="54"/>
  <c r="D156" i="54"/>
  <c r="C156" i="54"/>
  <c r="C161" i="54"/>
  <c r="P152" i="54"/>
  <c r="P151" i="54"/>
  <c r="P150" i="54"/>
  <c r="P149" i="54"/>
  <c r="P156" i="54"/>
  <c r="P146" i="54"/>
  <c r="P145" i="54"/>
  <c r="P158" i="54"/>
  <c r="P144" i="54"/>
  <c r="P143" i="54"/>
  <c r="P140" i="54"/>
  <c r="P139" i="54"/>
  <c r="P138" i="54"/>
  <c r="P137" i="54"/>
  <c r="P134" i="54"/>
  <c r="P133" i="54"/>
  <c r="P132" i="54"/>
  <c r="P131" i="54"/>
  <c r="P128" i="54"/>
  <c r="P127" i="54"/>
  <c r="P126" i="54"/>
  <c r="P125" i="54"/>
  <c r="P122" i="54"/>
  <c r="P121" i="54"/>
  <c r="P120" i="54"/>
  <c r="P119" i="54"/>
  <c r="P116" i="54"/>
  <c r="P115" i="54"/>
  <c r="P114" i="54"/>
  <c r="P113" i="54"/>
  <c r="P110" i="54"/>
  <c r="P109" i="54"/>
  <c r="P108" i="54"/>
  <c r="P107" i="54"/>
  <c r="P104" i="54"/>
  <c r="P103" i="54"/>
  <c r="P102" i="54"/>
  <c r="P101" i="54"/>
  <c r="P98" i="54"/>
  <c r="P97" i="54"/>
  <c r="P96" i="54"/>
  <c r="P95" i="54"/>
  <c r="P92" i="54"/>
  <c r="P91" i="54"/>
  <c r="P90" i="54"/>
  <c r="P89" i="54"/>
  <c r="P86" i="54"/>
  <c r="P85" i="54"/>
  <c r="P84" i="54"/>
  <c r="P83" i="54"/>
  <c r="P80" i="54"/>
  <c r="P79" i="54"/>
  <c r="P78" i="54"/>
  <c r="P77" i="54"/>
  <c r="P74" i="54"/>
  <c r="P73" i="54"/>
  <c r="P72" i="54"/>
  <c r="P71" i="54"/>
  <c r="P68" i="54"/>
  <c r="P67" i="54"/>
  <c r="P66" i="54"/>
  <c r="P65" i="54"/>
  <c r="P62" i="54"/>
  <c r="P61" i="54"/>
  <c r="P60" i="54"/>
  <c r="P59" i="54"/>
  <c r="P56" i="54"/>
  <c r="P55" i="54"/>
  <c r="P54" i="54"/>
  <c r="P53" i="54"/>
  <c r="P50" i="54"/>
  <c r="P49" i="54"/>
  <c r="Q48" i="54"/>
  <c r="Q157" i="54"/>
  <c r="P48" i="54"/>
  <c r="P157" i="54"/>
  <c r="P161" i="54"/>
  <c r="P47" i="54"/>
  <c r="P44" i="54"/>
  <c r="P159" i="54"/>
  <c r="P43" i="54"/>
  <c r="P42" i="54"/>
  <c r="P41" i="54"/>
  <c r="P38" i="54"/>
  <c r="P37" i="54"/>
  <c r="P36" i="54"/>
  <c r="P35" i="54"/>
  <c r="P32" i="54"/>
  <c r="P31" i="54"/>
  <c r="P30" i="54"/>
  <c r="Q29" i="54"/>
  <c r="Q156" i="54"/>
  <c r="P29" i="54"/>
  <c r="P26" i="54"/>
  <c r="P25" i="54"/>
  <c r="P24" i="54"/>
  <c r="P23" i="54"/>
  <c r="P20" i="54"/>
  <c r="P19" i="54"/>
  <c r="P18" i="54"/>
  <c r="P17" i="54"/>
  <c r="P14" i="54"/>
  <c r="P13" i="54"/>
  <c r="Q12" i="54"/>
  <c r="P12" i="54"/>
  <c r="P11" i="54"/>
  <c r="B134" i="21"/>
  <c r="B133" i="21"/>
  <c r="B135" i="21"/>
  <c r="C128" i="21"/>
  <c r="C127" i="21"/>
  <c r="C129" i="21"/>
  <c r="B122" i="21"/>
  <c r="B121" i="21"/>
  <c r="B123" i="21"/>
  <c r="C116" i="21"/>
  <c r="C115" i="21"/>
  <c r="C110" i="21"/>
  <c r="B110" i="21"/>
  <c r="C109" i="21"/>
  <c r="C111" i="21"/>
  <c r="B109" i="21"/>
  <c r="C105" i="21"/>
  <c r="B105" i="21"/>
  <c r="D104" i="21"/>
  <c r="E103" i="21"/>
  <c r="D103" i="21"/>
  <c r="C99" i="21"/>
  <c r="B99" i="21"/>
  <c r="E98" i="21"/>
  <c r="D98" i="21"/>
  <c r="E97" i="21"/>
  <c r="D97" i="21"/>
  <c r="D99" i="21"/>
  <c r="B91" i="21"/>
  <c r="E86" i="21"/>
  <c r="C86" i="21"/>
  <c r="B86" i="21"/>
  <c r="C85" i="21"/>
  <c r="C91" i="21"/>
  <c r="B85" i="21"/>
  <c r="B87" i="21"/>
  <c r="D80" i="21"/>
  <c r="C80" i="21"/>
  <c r="C92" i="21"/>
  <c r="B80" i="21"/>
  <c r="B92" i="21"/>
  <c r="D79" i="21"/>
  <c r="C79" i="21"/>
  <c r="C81" i="21"/>
  <c r="B79" i="21"/>
  <c r="B81" i="21"/>
  <c r="C75" i="21"/>
  <c r="D75" i="21"/>
  <c r="B75" i="21"/>
  <c r="D74" i="21"/>
  <c r="D73" i="21"/>
  <c r="D69" i="21"/>
  <c r="C69" i="21"/>
  <c r="B69" i="21"/>
  <c r="E68" i="21"/>
  <c r="D68" i="21"/>
  <c r="E67" i="21"/>
  <c r="D67" i="21"/>
  <c r="E62" i="21"/>
  <c r="C62" i="21"/>
  <c r="B62" i="21"/>
  <c r="E61" i="21"/>
  <c r="C61" i="21"/>
  <c r="B61" i="21"/>
  <c r="B63" i="21"/>
  <c r="C57" i="21"/>
  <c r="B57" i="21"/>
  <c r="D56" i="21"/>
  <c r="D55" i="21"/>
  <c r="D57" i="21"/>
  <c r="C51" i="21"/>
  <c r="B51" i="21"/>
  <c r="E50" i="21"/>
  <c r="E44" i="21"/>
  <c r="D50" i="21"/>
  <c r="E49" i="21"/>
  <c r="E43" i="21"/>
  <c r="D49" i="21"/>
  <c r="D51" i="21"/>
  <c r="D44" i="21"/>
  <c r="D128" i="21"/>
  <c r="C44" i="21"/>
  <c r="B44" i="21"/>
  <c r="B128" i="21"/>
  <c r="D43" i="21"/>
  <c r="D127" i="21"/>
  <c r="D129" i="21"/>
  <c r="C43" i="21"/>
  <c r="C45" i="21"/>
  <c r="B43" i="21"/>
  <c r="B127" i="21"/>
  <c r="B129" i="21"/>
  <c r="C38" i="21"/>
  <c r="B38" i="21"/>
  <c r="D37" i="21"/>
  <c r="D36" i="21"/>
  <c r="D38" i="21"/>
  <c r="C32" i="21"/>
  <c r="B32" i="21"/>
  <c r="E31" i="21"/>
  <c r="D31" i="21"/>
  <c r="E30" i="21"/>
  <c r="D30" i="21"/>
  <c r="D32" i="21"/>
  <c r="E25" i="21"/>
  <c r="C25" i="21"/>
  <c r="B25" i="21"/>
  <c r="E24" i="21"/>
  <c r="C24" i="21"/>
  <c r="B24" i="21"/>
  <c r="B26" i="21"/>
  <c r="C19" i="21"/>
  <c r="B19" i="21"/>
  <c r="E18" i="21"/>
  <c r="D18" i="21"/>
  <c r="E17" i="21"/>
  <c r="D17" i="21"/>
  <c r="C13" i="21"/>
  <c r="B13" i="21"/>
  <c r="E12" i="21"/>
  <c r="D12" i="21"/>
  <c r="E11" i="21"/>
  <c r="D11" i="21"/>
  <c r="D13" i="21"/>
  <c r="D6" i="21"/>
  <c r="D116" i="21"/>
  <c r="C6" i="21"/>
  <c r="B6" i="21"/>
  <c r="B116" i="21"/>
  <c r="B141" i="21"/>
  <c r="D5" i="21"/>
  <c r="D115" i="21"/>
  <c r="C5" i="21"/>
  <c r="C7" i="21"/>
  <c r="B5" i="21"/>
  <c r="B115" i="21"/>
  <c r="B93" i="21"/>
  <c r="D7" i="21"/>
  <c r="C122" i="21"/>
  <c r="E122" i="21"/>
  <c r="D25" i="21"/>
  <c r="C26" i="21"/>
  <c r="B45" i="21"/>
  <c r="C133" i="21"/>
  <c r="D61" i="21"/>
  <c r="D81" i="21"/>
  <c r="C93" i="21"/>
  <c r="E91" i="21"/>
  <c r="D105" i="21"/>
  <c r="D122" i="21"/>
  <c r="D141" i="21"/>
  <c r="D110" i="21"/>
  <c r="B140" i="21"/>
  <c r="B142" i="21"/>
  <c r="B117" i="21"/>
  <c r="D117" i="21"/>
  <c r="E6" i="21"/>
  <c r="B7" i="21"/>
  <c r="D85" i="21"/>
  <c r="D86" i="21"/>
  <c r="D92" i="21"/>
  <c r="D19" i="21"/>
  <c r="C121" i="21"/>
  <c r="D24" i="21"/>
  <c r="D45" i="21"/>
  <c r="C134" i="21"/>
  <c r="E134" i="21"/>
  <c r="D62" i="21"/>
  <c r="D134" i="21"/>
  <c r="C63" i="21"/>
  <c r="E92" i="21"/>
  <c r="E85" i="21"/>
  <c r="C87" i="21"/>
  <c r="B111" i="21"/>
  <c r="D109" i="21"/>
  <c r="D111" i="21"/>
  <c r="E110" i="21"/>
  <c r="C141" i="21"/>
  <c r="E141" i="21"/>
  <c r="E128" i="21"/>
  <c r="E115" i="21"/>
  <c r="E116" i="21"/>
  <c r="C117" i="21"/>
  <c r="E127" i="21"/>
  <c r="E5" i="21"/>
  <c r="E79" i="21"/>
  <c r="E80" i="21"/>
  <c r="E109" i="21"/>
  <c r="C123" i="21"/>
  <c r="E121" i="21"/>
  <c r="C140" i="21"/>
  <c r="D63" i="21"/>
  <c r="D133" i="21"/>
  <c r="D135" i="21"/>
  <c r="D26" i="21"/>
  <c r="D87" i="21"/>
  <c r="D91" i="21"/>
  <c r="D93" i="21"/>
  <c r="D121" i="21"/>
  <c r="C135" i="21"/>
  <c r="E133" i="21"/>
  <c r="D123" i="21"/>
  <c r="D140" i="21"/>
  <c r="D142" i="21"/>
  <c r="C142" i="21"/>
  <c r="E140" i="21"/>
  <c r="O56" i="23"/>
  <c r="N56" i="23"/>
  <c r="M56" i="23"/>
  <c r="L56" i="23"/>
  <c r="K56" i="23"/>
  <c r="J56" i="23"/>
  <c r="I56" i="23"/>
  <c r="H56" i="23"/>
  <c r="G56" i="23"/>
  <c r="F56" i="23"/>
  <c r="E56" i="23"/>
  <c r="D56" i="23"/>
  <c r="C56" i="23"/>
  <c r="B56" i="23"/>
  <c r="S55" i="23"/>
  <c r="R55" i="23"/>
  <c r="Q55" i="23"/>
  <c r="P55" i="23"/>
  <c r="S54" i="23"/>
  <c r="R54" i="23"/>
  <c r="Q54" i="23"/>
  <c r="U54" i="23"/>
  <c r="P54" i="23"/>
  <c r="S53" i="23"/>
  <c r="U53" i="23"/>
  <c r="R53" i="23"/>
  <c r="Q53" i="23"/>
  <c r="P53" i="23"/>
  <c r="T53" i="23"/>
  <c r="S52" i="23"/>
  <c r="R52" i="23"/>
  <c r="Q52" i="23"/>
  <c r="U52" i="23"/>
  <c r="P52" i="23"/>
  <c r="S51" i="23"/>
  <c r="R51" i="23"/>
  <c r="Q51" i="23"/>
  <c r="P51" i="23"/>
  <c r="T51" i="23"/>
  <c r="S50" i="23"/>
  <c r="R50" i="23"/>
  <c r="Q50" i="23"/>
  <c r="U50" i="23"/>
  <c r="P50" i="23"/>
  <c r="S49" i="23"/>
  <c r="U49" i="23"/>
  <c r="R49" i="23"/>
  <c r="Q49" i="23"/>
  <c r="P49" i="23"/>
  <c r="T49" i="23"/>
  <c r="S48" i="23"/>
  <c r="R48" i="23"/>
  <c r="Q48" i="23"/>
  <c r="U48" i="23"/>
  <c r="P48" i="23"/>
  <c r="S47" i="23"/>
  <c r="R47" i="23"/>
  <c r="Q47" i="23"/>
  <c r="P47" i="23"/>
  <c r="T47" i="23"/>
  <c r="S46" i="23"/>
  <c r="R46" i="23"/>
  <c r="Q46" i="23"/>
  <c r="U46" i="23"/>
  <c r="P46" i="23"/>
  <c r="S45" i="23"/>
  <c r="U45" i="23"/>
  <c r="R45" i="23"/>
  <c r="Q45" i="23"/>
  <c r="P45" i="23"/>
  <c r="T45" i="23"/>
  <c r="S44" i="23"/>
  <c r="R44" i="23"/>
  <c r="Q44" i="23"/>
  <c r="U44" i="23"/>
  <c r="P44" i="23"/>
  <c r="S43" i="23"/>
  <c r="R43" i="23"/>
  <c r="Q43" i="23"/>
  <c r="P43" i="23"/>
  <c r="T43" i="23"/>
  <c r="S42" i="23"/>
  <c r="R42" i="23"/>
  <c r="Q42" i="23"/>
  <c r="Q56" i="23"/>
  <c r="P42" i="23"/>
  <c r="P56" i="23"/>
  <c r="T36" i="23"/>
  <c r="Q36" i="23"/>
  <c r="U36" i="23"/>
  <c r="S35" i="23"/>
  <c r="R35" i="23"/>
  <c r="Q35" i="23"/>
  <c r="P35" i="23"/>
  <c r="S34" i="23"/>
  <c r="R34" i="23"/>
  <c r="T34" i="23"/>
  <c r="Q34" i="23"/>
  <c r="P34" i="23"/>
  <c r="S33" i="23"/>
  <c r="R33" i="23"/>
  <c r="Q33" i="23"/>
  <c r="U33" i="23"/>
  <c r="P33" i="23"/>
  <c r="S32" i="23"/>
  <c r="R32" i="23"/>
  <c r="Q32" i="23"/>
  <c r="P32" i="23"/>
  <c r="S31" i="23"/>
  <c r="U31" i="23"/>
  <c r="R31" i="23"/>
  <c r="Q31" i="23"/>
  <c r="P31" i="23"/>
  <c r="U30" i="23"/>
  <c r="S30" i="23"/>
  <c r="R30" i="23"/>
  <c r="Q30" i="23"/>
  <c r="P30" i="23"/>
  <c r="S29" i="23"/>
  <c r="R29" i="23"/>
  <c r="T29" i="23"/>
  <c r="Q29" i="23"/>
  <c r="P29" i="23"/>
  <c r="S28" i="23"/>
  <c r="R28" i="23"/>
  <c r="Q28" i="23"/>
  <c r="U28" i="23"/>
  <c r="P28" i="23"/>
  <c r="S27" i="23"/>
  <c r="R27" i="23"/>
  <c r="Q27" i="23"/>
  <c r="P27" i="23"/>
  <c r="U26" i="23"/>
  <c r="S26" i="23"/>
  <c r="R26" i="23"/>
  <c r="T26" i="23"/>
  <c r="Q26" i="23"/>
  <c r="P26" i="23"/>
  <c r="S25" i="23"/>
  <c r="R25" i="23"/>
  <c r="Q25" i="23"/>
  <c r="P25" i="23"/>
  <c r="S24" i="23"/>
  <c r="R24" i="23"/>
  <c r="Q24" i="23"/>
  <c r="U24" i="23"/>
  <c r="P24" i="23"/>
  <c r="S23" i="23"/>
  <c r="U23" i="23"/>
  <c r="R23" i="23"/>
  <c r="Q23" i="23"/>
  <c r="P23" i="23"/>
  <c r="U22" i="23"/>
  <c r="S22" i="23"/>
  <c r="R22" i="23"/>
  <c r="Q22" i="23"/>
  <c r="P22" i="23"/>
  <c r="S21" i="23"/>
  <c r="R21" i="23"/>
  <c r="T21" i="23"/>
  <c r="Q21" i="23"/>
  <c r="P21" i="23"/>
  <c r="S20" i="23"/>
  <c r="R20" i="23"/>
  <c r="Q20" i="23"/>
  <c r="P20" i="23"/>
  <c r="S19" i="23"/>
  <c r="R19" i="23"/>
  <c r="T19" i="23"/>
  <c r="Q19" i="23"/>
  <c r="P19" i="23"/>
  <c r="S18" i="23"/>
  <c r="R18" i="23"/>
  <c r="Q18" i="23"/>
  <c r="P18" i="23"/>
  <c r="S17" i="23"/>
  <c r="R17" i="23"/>
  <c r="T17" i="23"/>
  <c r="Q17" i="23"/>
  <c r="P17" i="23"/>
  <c r="O16" i="23"/>
  <c r="N16" i="23"/>
  <c r="M16" i="23"/>
  <c r="L16" i="23"/>
  <c r="K16" i="23"/>
  <c r="J16" i="23"/>
  <c r="P16" i="23"/>
  <c r="I16" i="23"/>
  <c r="Q16" i="23"/>
  <c r="H16" i="23"/>
  <c r="G16" i="23"/>
  <c r="F16" i="23"/>
  <c r="E16" i="23"/>
  <c r="D16" i="23"/>
  <c r="C16" i="23"/>
  <c r="S16" i="23"/>
  <c r="B16" i="23"/>
  <c r="R16" i="23"/>
  <c r="T16" i="23"/>
  <c r="S15" i="23"/>
  <c r="R15" i="23"/>
  <c r="T15" i="23"/>
  <c r="Q15" i="23"/>
  <c r="P15" i="23"/>
  <c r="S14" i="23"/>
  <c r="R14" i="23"/>
  <c r="Q14" i="23"/>
  <c r="P14" i="23"/>
  <c r="S13" i="23"/>
  <c r="R13" i="23"/>
  <c r="T13" i="23"/>
  <c r="Q13" i="23"/>
  <c r="P13" i="23"/>
  <c r="S12" i="23"/>
  <c r="R12" i="23"/>
  <c r="Q12" i="23"/>
  <c r="Q6" i="23"/>
  <c r="Q37" i="23"/>
  <c r="Q58" i="23"/>
  <c r="P12" i="23"/>
  <c r="U11" i="23"/>
  <c r="S11" i="23"/>
  <c r="R11" i="23"/>
  <c r="Q11" i="23"/>
  <c r="P11" i="23"/>
  <c r="S10" i="23"/>
  <c r="R10" i="23"/>
  <c r="T10" i="23"/>
  <c r="Q10" i="23"/>
  <c r="P10" i="23"/>
  <c r="S9" i="23"/>
  <c r="R9" i="23"/>
  <c r="Q9" i="23"/>
  <c r="P9" i="23"/>
  <c r="S8" i="23"/>
  <c r="R8" i="23"/>
  <c r="T8" i="23"/>
  <c r="Q8" i="23"/>
  <c r="P8" i="23"/>
  <c r="S7" i="23"/>
  <c r="R7" i="23"/>
  <c r="Q7" i="23"/>
  <c r="P7" i="23"/>
  <c r="O6" i="23"/>
  <c r="N6" i="23"/>
  <c r="N37" i="23"/>
  <c r="N58" i="23"/>
  <c r="M6" i="23"/>
  <c r="L6" i="23"/>
  <c r="K6" i="23"/>
  <c r="J6" i="23"/>
  <c r="J37" i="23"/>
  <c r="J58" i="23"/>
  <c r="I6" i="23"/>
  <c r="H6" i="23"/>
  <c r="P6" i="23"/>
  <c r="G6" i="23"/>
  <c r="F6" i="23"/>
  <c r="F37" i="23"/>
  <c r="F58" i="23"/>
  <c r="E6" i="23"/>
  <c r="E37" i="23"/>
  <c r="E58" i="23"/>
  <c r="D6" i="23"/>
  <c r="C6" i="23"/>
  <c r="C37" i="23"/>
  <c r="C58" i="23"/>
  <c r="B6" i="23"/>
  <c r="T9" i="23"/>
  <c r="T11" i="23"/>
  <c r="U12" i="23"/>
  <c r="U13" i="23"/>
  <c r="U14" i="23"/>
  <c r="U15" i="23"/>
  <c r="R6" i="23"/>
  <c r="B37" i="23"/>
  <c r="B58" i="23"/>
  <c r="U7" i="23"/>
  <c r="U8" i="23"/>
  <c r="T18" i="23"/>
  <c r="T20" i="23"/>
  <c r="T22" i="23"/>
  <c r="T25" i="23"/>
  <c r="U27" i="23"/>
  <c r="T30" i="23"/>
  <c r="U32" i="23"/>
  <c r="T35" i="23"/>
  <c r="T44" i="23"/>
  <c r="T46" i="23"/>
  <c r="T48" i="23"/>
  <c r="T50" i="23"/>
  <c r="T52" i="23"/>
  <c r="T54" i="23"/>
  <c r="T55" i="23"/>
  <c r="G37" i="23"/>
  <c r="G58" i="23"/>
  <c r="I37" i="23"/>
  <c r="I58" i="23"/>
  <c r="K37" i="23"/>
  <c r="K58" i="23"/>
  <c r="M37" i="23"/>
  <c r="M58" i="23"/>
  <c r="O37" i="23"/>
  <c r="O58" i="23"/>
  <c r="T7" i="23"/>
  <c r="U9" i="23"/>
  <c r="U10" i="23"/>
  <c r="T12" i="23"/>
  <c r="T14" i="23"/>
  <c r="D37" i="23"/>
  <c r="D58" i="23"/>
  <c r="H37" i="23"/>
  <c r="H58" i="23"/>
  <c r="L37" i="23"/>
  <c r="L58" i="23"/>
  <c r="U17" i="23"/>
  <c r="U18" i="23"/>
  <c r="U19" i="23"/>
  <c r="U20" i="23"/>
  <c r="U21" i="23"/>
  <c r="T23" i="23"/>
  <c r="T24" i="23"/>
  <c r="U25" i="23"/>
  <c r="T27" i="23"/>
  <c r="T28" i="23"/>
  <c r="U29" i="23"/>
  <c r="T31" i="23"/>
  <c r="T32" i="23"/>
  <c r="T33" i="23"/>
  <c r="U34" i="23"/>
  <c r="U35" i="23"/>
  <c r="U43" i="23"/>
  <c r="U47" i="23"/>
  <c r="U51" i="23"/>
  <c r="U55" i="23"/>
  <c r="S6" i="23"/>
  <c r="U6" i="23"/>
  <c r="V82" i="49"/>
  <c r="U82" i="49"/>
  <c r="V81" i="49"/>
  <c r="U81" i="49"/>
  <c r="V80" i="49"/>
  <c r="U80" i="49"/>
  <c r="V79" i="49"/>
  <c r="U79" i="49"/>
  <c r="V78" i="49"/>
  <c r="U78" i="49"/>
  <c r="V77" i="49"/>
  <c r="U77" i="49"/>
  <c r="V76" i="49"/>
  <c r="U76" i="49"/>
  <c r="V75" i="49"/>
  <c r="U75" i="49"/>
  <c r="V74" i="49"/>
  <c r="U74" i="49"/>
  <c r="V73" i="49"/>
  <c r="U73" i="49"/>
  <c r="V72" i="49"/>
  <c r="U72" i="49"/>
  <c r="V71" i="49"/>
  <c r="U71" i="49"/>
  <c r="V70" i="49"/>
  <c r="U70" i="49"/>
  <c r="V69" i="49"/>
  <c r="U69" i="49"/>
  <c r="V68" i="49"/>
  <c r="U68" i="49"/>
  <c r="V67" i="49"/>
  <c r="U67" i="49"/>
  <c r="V66" i="49"/>
  <c r="U66" i="49"/>
  <c r="V65" i="49"/>
  <c r="U65" i="49"/>
  <c r="V61" i="49"/>
  <c r="U61" i="49"/>
  <c r="V60" i="49"/>
  <c r="U60" i="49"/>
  <c r="V59" i="49"/>
  <c r="U59" i="49"/>
  <c r="V58" i="49"/>
  <c r="U58" i="49"/>
  <c r="V57" i="49"/>
  <c r="U57" i="49"/>
  <c r="V56" i="49"/>
  <c r="U56" i="49"/>
  <c r="V55" i="49"/>
  <c r="U55" i="49"/>
  <c r="V54" i="49"/>
  <c r="U54" i="49"/>
  <c r="V53" i="49"/>
  <c r="U53" i="49"/>
  <c r="V52" i="49"/>
  <c r="U52" i="49"/>
  <c r="V51" i="49"/>
  <c r="U51" i="49"/>
  <c r="V50" i="49"/>
  <c r="U50" i="49"/>
  <c r="V49" i="49"/>
  <c r="U49" i="49"/>
  <c r="V48" i="49"/>
  <c r="U48" i="49"/>
  <c r="V47" i="49"/>
  <c r="U47" i="49"/>
  <c r="V46" i="49"/>
  <c r="U46" i="49"/>
  <c r="V45" i="49"/>
  <c r="U45" i="49"/>
  <c r="V44" i="49"/>
  <c r="U44" i="49"/>
  <c r="V43" i="49"/>
  <c r="U43" i="49"/>
  <c r="V42" i="49"/>
  <c r="U42" i="49"/>
  <c r="V41" i="49"/>
  <c r="U41" i="49"/>
  <c r="V40" i="49"/>
  <c r="U40" i="49"/>
  <c r="V39" i="49"/>
  <c r="U39" i="49"/>
  <c r="V38" i="49"/>
  <c r="U38" i="49"/>
  <c r="V37" i="49"/>
  <c r="U37" i="49"/>
  <c r="V36" i="49"/>
  <c r="U36" i="49"/>
  <c r="V35" i="49"/>
  <c r="U35" i="49"/>
  <c r="V34" i="49"/>
  <c r="U34" i="49"/>
  <c r="V33" i="49"/>
  <c r="U33" i="49"/>
  <c r="V32" i="49"/>
  <c r="U32" i="49"/>
  <c r="V31" i="49"/>
  <c r="U31" i="49"/>
  <c r="V30" i="49"/>
  <c r="U30" i="49"/>
  <c r="V29" i="49"/>
  <c r="U29" i="49"/>
  <c r="V28" i="49"/>
  <c r="U28" i="49"/>
  <c r="V27" i="49"/>
  <c r="U27" i="49"/>
  <c r="V26" i="49"/>
  <c r="U26" i="49"/>
  <c r="V25" i="49"/>
  <c r="U25" i="49"/>
  <c r="V24" i="49"/>
  <c r="U24" i="49"/>
  <c r="V23" i="49"/>
  <c r="U23" i="49"/>
  <c r="V22" i="49"/>
  <c r="U22" i="49"/>
  <c r="V21" i="49"/>
  <c r="U21" i="49"/>
  <c r="V20" i="49"/>
  <c r="U20" i="49"/>
  <c r="V19" i="49"/>
  <c r="U19" i="49"/>
  <c r="V18" i="49"/>
  <c r="U18" i="49"/>
  <c r="V17" i="49"/>
  <c r="U17" i="49"/>
  <c r="V16" i="49"/>
  <c r="U16" i="49"/>
  <c r="V15" i="49"/>
  <c r="U15" i="49"/>
  <c r="V14" i="49"/>
  <c r="U14" i="49"/>
  <c r="V13" i="49"/>
  <c r="U13" i="49"/>
  <c r="V12" i="49"/>
  <c r="U12" i="49"/>
  <c r="V11" i="49"/>
  <c r="U11" i="49"/>
  <c r="V10" i="49"/>
  <c r="U10" i="49"/>
  <c r="V9" i="49"/>
  <c r="U9" i="49"/>
  <c r="V8" i="49"/>
  <c r="W8" i="49"/>
  <c r="W9" i="49"/>
  <c r="W10" i="49"/>
  <c r="W11" i="49"/>
  <c r="W12" i="49"/>
  <c r="W13" i="49"/>
  <c r="W14" i="49"/>
  <c r="W15" i="49"/>
  <c r="W16" i="49"/>
  <c r="W17" i="49"/>
  <c r="W18" i="49"/>
  <c r="W19" i="49"/>
  <c r="W20" i="49"/>
  <c r="W21" i="49"/>
  <c r="W22" i="49"/>
  <c r="W23" i="49"/>
  <c r="W24" i="49"/>
  <c r="W25" i="49"/>
  <c r="W26" i="49"/>
  <c r="W27" i="49"/>
  <c r="W28" i="49"/>
  <c r="W29" i="49"/>
  <c r="W30" i="49"/>
  <c r="W31" i="49"/>
  <c r="W32" i="49"/>
  <c r="W33" i="49"/>
  <c r="W34" i="49"/>
  <c r="W35" i="49"/>
  <c r="W36" i="49"/>
  <c r="W37" i="49"/>
  <c r="W38" i="49"/>
  <c r="W39" i="49"/>
  <c r="W40" i="49"/>
  <c r="W41" i="49"/>
  <c r="W42" i="49"/>
  <c r="W43" i="49"/>
  <c r="W44" i="49"/>
  <c r="W45" i="49"/>
  <c r="W46" i="49"/>
  <c r="W47" i="49"/>
  <c r="W48" i="49"/>
  <c r="W49" i="49"/>
  <c r="W50" i="49"/>
  <c r="W51" i="49"/>
  <c r="W52" i="49"/>
  <c r="W53" i="49"/>
  <c r="W54" i="49"/>
  <c r="W55" i="49"/>
  <c r="W56" i="49"/>
  <c r="W57" i="49"/>
  <c r="W58" i="49"/>
  <c r="W59" i="49"/>
  <c r="W60" i="49"/>
  <c r="W61" i="49"/>
  <c r="W62" i="49"/>
  <c r="W63" i="49"/>
  <c r="W64" i="49"/>
  <c r="W65" i="49"/>
  <c r="W66" i="49"/>
  <c r="W67" i="49"/>
  <c r="W68" i="49"/>
  <c r="W69" i="49"/>
  <c r="W70" i="49"/>
  <c r="W71" i="49"/>
  <c r="W72" i="49"/>
  <c r="W73" i="49"/>
  <c r="W74" i="49"/>
  <c r="W75" i="49"/>
  <c r="W76" i="49"/>
  <c r="W77" i="49"/>
  <c r="W78" i="49"/>
  <c r="W79" i="49"/>
  <c r="W80" i="49"/>
  <c r="W81" i="49"/>
  <c r="W82" i="49"/>
  <c r="U8" i="49"/>
  <c r="V7" i="49"/>
  <c r="U7" i="49"/>
  <c r="Q105" i="29"/>
  <c r="Q89" i="29"/>
  <c r="Q73" i="29"/>
  <c r="Q70" i="29"/>
  <c r="Q61" i="29"/>
  <c r="Q45" i="29"/>
  <c r="Q31" i="29"/>
  <c r="Q11" i="29"/>
  <c r="Q8" i="29"/>
  <c r="Q6" i="29"/>
  <c r="H33" i="40"/>
  <c r="G33" i="40"/>
  <c r="E33" i="40"/>
  <c r="D33" i="40"/>
  <c r="C33" i="40"/>
  <c r="B33" i="40"/>
  <c r="H32" i="40"/>
  <c r="G32" i="40"/>
  <c r="E32" i="40"/>
  <c r="D32" i="40"/>
  <c r="C32" i="40"/>
  <c r="B32" i="40"/>
  <c r="F32" i="40"/>
  <c r="H31" i="40"/>
  <c r="G31" i="40"/>
  <c r="E31" i="40"/>
  <c r="D31" i="40"/>
  <c r="C31" i="40"/>
  <c r="B31" i="40"/>
  <c r="F31" i="40"/>
  <c r="H30" i="40"/>
  <c r="G30" i="40"/>
  <c r="E30" i="40"/>
  <c r="D30" i="40"/>
  <c r="C30" i="40"/>
  <c r="B30" i="40"/>
  <c r="F30" i="40"/>
  <c r="H29" i="40"/>
  <c r="G29" i="40"/>
  <c r="E29" i="40"/>
  <c r="D29" i="40"/>
  <c r="C29" i="40"/>
  <c r="B29" i="40"/>
  <c r="F29" i="40"/>
  <c r="H28" i="40"/>
  <c r="G28" i="40"/>
  <c r="E28" i="40"/>
  <c r="D28" i="40"/>
  <c r="C28" i="40"/>
  <c r="B28" i="40"/>
  <c r="F28" i="40"/>
  <c r="H27" i="40"/>
  <c r="G27" i="40"/>
  <c r="E27" i="40"/>
  <c r="D27" i="40"/>
  <c r="C27" i="40"/>
  <c r="B27" i="40"/>
  <c r="F27" i="40"/>
  <c r="H26" i="40"/>
  <c r="G26" i="40"/>
  <c r="E26" i="40"/>
  <c r="D26" i="40"/>
  <c r="C26" i="40"/>
  <c r="B26" i="40"/>
  <c r="H25" i="40"/>
  <c r="G25" i="40"/>
  <c r="E25" i="40"/>
  <c r="D25" i="40"/>
  <c r="C25" i="40"/>
  <c r="B25" i="40"/>
  <c r="H24" i="40"/>
  <c r="G24" i="40"/>
  <c r="E24" i="40"/>
  <c r="D24" i="40"/>
  <c r="C24" i="40"/>
  <c r="B24" i="40"/>
  <c r="H23" i="40"/>
  <c r="G23" i="40"/>
  <c r="E23" i="40"/>
  <c r="D23" i="40"/>
  <c r="C23" i="40"/>
  <c r="B23" i="40"/>
  <c r="H22" i="40"/>
  <c r="G22" i="40"/>
  <c r="E22" i="40"/>
  <c r="D22" i="40"/>
  <c r="C22" i="40"/>
  <c r="B22" i="40"/>
  <c r="F20" i="40"/>
  <c r="F19" i="40"/>
  <c r="F18" i="40"/>
  <c r="F17" i="40"/>
  <c r="F16" i="40"/>
  <c r="F15" i="40"/>
  <c r="F14" i="40"/>
  <c r="F13" i="40"/>
  <c r="F12" i="40"/>
  <c r="F11" i="40"/>
  <c r="F10" i="40"/>
  <c r="F9" i="40"/>
  <c r="F33" i="40"/>
  <c r="H8" i="40"/>
  <c r="G8" i="40"/>
  <c r="E8" i="40"/>
  <c r="D8" i="40"/>
  <c r="C8" i="40"/>
  <c r="B8" i="40"/>
  <c r="F8" i="40"/>
  <c r="F6" i="40"/>
  <c r="F31" i="46"/>
  <c r="E31" i="46"/>
  <c r="C31" i="46"/>
  <c r="B31" i="46"/>
  <c r="D31" i="46"/>
  <c r="F30" i="46"/>
  <c r="E30" i="46"/>
  <c r="C30" i="46"/>
  <c r="B30" i="46"/>
  <c r="D30" i="46"/>
  <c r="F29" i="46"/>
  <c r="E29" i="46"/>
  <c r="C29" i="46"/>
  <c r="B29" i="46"/>
  <c r="D29" i="46"/>
  <c r="F28" i="46"/>
  <c r="E28" i="46"/>
  <c r="C28" i="46"/>
  <c r="B28" i="46"/>
  <c r="D28" i="46"/>
  <c r="F27" i="46"/>
  <c r="E27" i="46"/>
  <c r="C27" i="46"/>
  <c r="B27" i="46"/>
  <c r="D27" i="46"/>
  <c r="F26" i="46"/>
  <c r="E26" i="46"/>
  <c r="C26" i="46"/>
  <c r="B26" i="46"/>
  <c r="D26" i="46"/>
  <c r="F25" i="46"/>
  <c r="E25" i="46"/>
  <c r="C25" i="46"/>
  <c r="B25" i="46"/>
  <c r="D25" i="46"/>
  <c r="F24" i="46"/>
  <c r="E24" i="46"/>
  <c r="C24" i="46"/>
  <c r="B24" i="46"/>
  <c r="D24" i="46"/>
  <c r="F23" i="46"/>
  <c r="E23" i="46"/>
  <c r="C23" i="46"/>
  <c r="B23" i="46"/>
  <c r="D23" i="46"/>
  <c r="F22" i="46"/>
  <c r="E22" i="46"/>
  <c r="C22" i="46"/>
  <c r="B22" i="46"/>
  <c r="D22" i="46"/>
  <c r="F21" i="46"/>
  <c r="E21" i="46"/>
  <c r="C21" i="46"/>
  <c r="B21" i="46"/>
  <c r="D21" i="46"/>
  <c r="F20" i="46"/>
  <c r="E20" i="46"/>
  <c r="G20" i="46"/>
  <c r="C20" i="46"/>
  <c r="B20" i="46"/>
  <c r="D20" i="46"/>
  <c r="H20" i="46"/>
  <c r="G18" i="46"/>
  <c r="D18" i="46"/>
  <c r="H18" i="46"/>
  <c r="G17" i="46"/>
  <c r="D17" i="46"/>
  <c r="H17" i="46"/>
  <c r="G16" i="46"/>
  <c r="D16" i="46"/>
  <c r="H16" i="46"/>
  <c r="G15" i="46"/>
  <c r="D15" i="46"/>
  <c r="H15" i="46"/>
  <c r="G14" i="46"/>
  <c r="D14" i="46"/>
  <c r="H14" i="46"/>
  <c r="G13" i="46"/>
  <c r="D13" i="46"/>
  <c r="H13" i="46"/>
  <c r="G12" i="46"/>
  <c r="D12" i="46"/>
  <c r="H12" i="46"/>
  <c r="G11" i="46"/>
  <c r="D11" i="46"/>
  <c r="H11" i="46"/>
  <c r="G10" i="46"/>
  <c r="H10" i="46"/>
  <c r="D10" i="46"/>
  <c r="G9" i="46"/>
  <c r="D9" i="46"/>
  <c r="H9" i="46"/>
  <c r="G8" i="46"/>
  <c r="D8" i="46"/>
  <c r="H8" i="46"/>
  <c r="K7" i="46"/>
  <c r="L7" i="46"/>
  <c r="K8" i="46"/>
  <c r="L8" i="46"/>
  <c r="K9" i="46"/>
  <c r="J7" i="46"/>
  <c r="I8" i="46"/>
  <c r="J8" i="46"/>
  <c r="I9" i="46"/>
  <c r="J9" i="46"/>
  <c r="I10" i="46"/>
  <c r="J10" i="46"/>
  <c r="I11" i="46"/>
  <c r="J11" i="46"/>
  <c r="I12" i="46"/>
  <c r="J12" i="46"/>
  <c r="I13" i="46"/>
  <c r="J13" i="46"/>
  <c r="I14" i="46"/>
  <c r="J14" i="46"/>
  <c r="I15" i="46"/>
  <c r="J15" i="46"/>
  <c r="I16" i="46"/>
  <c r="J16" i="46"/>
  <c r="I17" i="46"/>
  <c r="J17" i="46"/>
  <c r="I18" i="46"/>
  <c r="J18" i="46"/>
  <c r="I7" i="46"/>
  <c r="G7" i="46"/>
  <c r="G30" i="46"/>
  <c r="D7" i="46"/>
  <c r="H7" i="46"/>
  <c r="F6" i="46"/>
  <c r="E6" i="46"/>
  <c r="G6" i="46"/>
  <c r="C6" i="46"/>
  <c r="B6" i="46"/>
  <c r="D6" i="46"/>
  <c r="H6" i="46"/>
  <c r="H5" i="46"/>
  <c r="R34" i="42"/>
  <c r="Q34" i="42"/>
  <c r="P34" i="42"/>
  <c r="N34" i="42"/>
  <c r="M34" i="42"/>
  <c r="L34" i="42"/>
  <c r="K34" i="42"/>
  <c r="J34" i="42"/>
  <c r="I34" i="42"/>
  <c r="H34" i="42"/>
  <c r="G34" i="42"/>
  <c r="F34" i="42"/>
  <c r="D34" i="42"/>
  <c r="C34" i="42"/>
  <c r="B34" i="42"/>
  <c r="E34" i="42"/>
  <c r="O34" i="42"/>
  <c r="S34" i="42"/>
  <c r="R33" i="42"/>
  <c r="Q33" i="42"/>
  <c r="P33" i="42"/>
  <c r="N33" i="42"/>
  <c r="M33" i="42"/>
  <c r="L33" i="42"/>
  <c r="K33" i="42"/>
  <c r="J33" i="42"/>
  <c r="I33" i="42"/>
  <c r="H33" i="42"/>
  <c r="G33" i="42"/>
  <c r="F33" i="42"/>
  <c r="D33" i="42"/>
  <c r="C33" i="42"/>
  <c r="B33" i="42"/>
  <c r="E33" i="42"/>
  <c r="O33" i="42"/>
  <c r="S33" i="42"/>
  <c r="R32" i="42"/>
  <c r="Q32" i="42"/>
  <c r="P32" i="42"/>
  <c r="N32" i="42"/>
  <c r="M32" i="42"/>
  <c r="L32" i="42"/>
  <c r="K32" i="42"/>
  <c r="J32" i="42"/>
  <c r="I32" i="42"/>
  <c r="H32" i="42"/>
  <c r="G32" i="42"/>
  <c r="F32" i="42"/>
  <c r="D32" i="42"/>
  <c r="C32" i="42"/>
  <c r="B32" i="42"/>
  <c r="E32" i="42"/>
  <c r="O32" i="42"/>
  <c r="S32" i="42"/>
  <c r="R31" i="42"/>
  <c r="Q31" i="42"/>
  <c r="P31" i="42"/>
  <c r="N31" i="42"/>
  <c r="M31" i="42"/>
  <c r="L31" i="42"/>
  <c r="K31" i="42"/>
  <c r="J31" i="42"/>
  <c r="I31" i="42"/>
  <c r="H31" i="42"/>
  <c r="G31" i="42"/>
  <c r="F31" i="42"/>
  <c r="D31" i="42"/>
  <c r="C31" i="42"/>
  <c r="B31" i="42"/>
  <c r="E31" i="42"/>
  <c r="O31" i="42"/>
  <c r="S31" i="42"/>
  <c r="R30" i="42"/>
  <c r="Q30" i="42"/>
  <c r="P30" i="42"/>
  <c r="N30" i="42"/>
  <c r="M30" i="42"/>
  <c r="L30" i="42"/>
  <c r="K30" i="42"/>
  <c r="J30" i="42"/>
  <c r="I30" i="42"/>
  <c r="H30" i="42"/>
  <c r="G30" i="42"/>
  <c r="F30" i="42"/>
  <c r="D30" i="42"/>
  <c r="C30" i="42"/>
  <c r="B30" i="42"/>
  <c r="E30" i="42"/>
  <c r="O30" i="42"/>
  <c r="S30" i="42"/>
  <c r="R29" i="42"/>
  <c r="Q29" i="42"/>
  <c r="P29" i="42"/>
  <c r="N29" i="42"/>
  <c r="M29" i="42"/>
  <c r="L29" i="42"/>
  <c r="K29" i="42"/>
  <c r="J29" i="42"/>
  <c r="I29" i="42"/>
  <c r="H29" i="42"/>
  <c r="G29" i="42"/>
  <c r="F29" i="42"/>
  <c r="D29" i="42"/>
  <c r="C29" i="42"/>
  <c r="B29" i="42"/>
  <c r="E29" i="42"/>
  <c r="O29" i="42"/>
  <c r="S29" i="42"/>
  <c r="R28" i="42"/>
  <c r="Q28" i="42"/>
  <c r="P28" i="42"/>
  <c r="N28" i="42"/>
  <c r="M28" i="42"/>
  <c r="L28" i="42"/>
  <c r="K28" i="42"/>
  <c r="J28" i="42"/>
  <c r="I28" i="42"/>
  <c r="H28" i="42"/>
  <c r="G28" i="42"/>
  <c r="F28" i="42"/>
  <c r="D28" i="42"/>
  <c r="C28" i="42"/>
  <c r="B28" i="42"/>
  <c r="E28" i="42"/>
  <c r="O28" i="42"/>
  <c r="S28" i="42"/>
  <c r="R27" i="42"/>
  <c r="Q27" i="42"/>
  <c r="P27" i="42"/>
  <c r="N27" i="42"/>
  <c r="M27" i="42"/>
  <c r="L27" i="42"/>
  <c r="K27" i="42"/>
  <c r="J27" i="42"/>
  <c r="I27" i="42"/>
  <c r="H27" i="42"/>
  <c r="G27" i="42"/>
  <c r="F27" i="42"/>
  <c r="D27" i="42"/>
  <c r="C27" i="42"/>
  <c r="B27" i="42"/>
  <c r="E27" i="42"/>
  <c r="O27" i="42"/>
  <c r="S27" i="42"/>
  <c r="R26" i="42"/>
  <c r="Q26" i="42"/>
  <c r="P26" i="42"/>
  <c r="N26" i="42"/>
  <c r="M26" i="42"/>
  <c r="L26" i="42"/>
  <c r="K26" i="42"/>
  <c r="J26" i="42"/>
  <c r="I26" i="42"/>
  <c r="H26" i="42"/>
  <c r="G26" i="42"/>
  <c r="F26" i="42"/>
  <c r="C26" i="42"/>
  <c r="B26" i="42"/>
  <c r="E26" i="42"/>
  <c r="O26" i="42"/>
  <c r="S26" i="42"/>
  <c r="R25" i="42"/>
  <c r="Q25" i="42"/>
  <c r="P25" i="42"/>
  <c r="N25" i="42"/>
  <c r="M25" i="42"/>
  <c r="L25" i="42"/>
  <c r="K25" i="42"/>
  <c r="J25" i="42"/>
  <c r="I25" i="42"/>
  <c r="H25" i="42"/>
  <c r="G25" i="42"/>
  <c r="F25" i="42"/>
  <c r="C25" i="42"/>
  <c r="B25" i="42"/>
  <c r="E25" i="42"/>
  <c r="O25" i="42"/>
  <c r="S25" i="42"/>
  <c r="R24" i="42"/>
  <c r="Q24" i="42"/>
  <c r="P24" i="42"/>
  <c r="N24" i="42"/>
  <c r="M24" i="42"/>
  <c r="L24" i="42"/>
  <c r="K24" i="42"/>
  <c r="J24" i="42"/>
  <c r="I24" i="42"/>
  <c r="H24" i="42"/>
  <c r="G24" i="42"/>
  <c r="F24" i="42"/>
  <c r="C24" i="42"/>
  <c r="B24" i="42"/>
  <c r="E24" i="42"/>
  <c r="O24" i="42"/>
  <c r="S24" i="42"/>
  <c r="R23" i="42"/>
  <c r="Q23" i="42"/>
  <c r="P23" i="42"/>
  <c r="N23" i="42"/>
  <c r="M23" i="42"/>
  <c r="L23" i="42"/>
  <c r="K23" i="42"/>
  <c r="J23" i="42"/>
  <c r="I23" i="42"/>
  <c r="H23" i="42"/>
  <c r="G23" i="42"/>
  <c r="F23" i="42"/>
  <c r="C23" i="42"/>
  <c r="B23" i="42"/>
  <c r="E23" i="42"/>
  <c r="O23" i="42"/>
  <c r="S23" i="42"/>
  <c r="R22" i="42"/>
  <c r="Q22" i="42"/>
  <c r="P22" i="42"/>
  <c r="N22" i="42"/>
  <c r="M22" i="42"/>
  <c r="L22" i="42"/>
  <c r="K22" i="42"/>
  <c r="J22" i="42"/>
  <c r="I22" i="42"/>
  <c r="H22" i="42"/>
  <c r="G22" i="42"/>
  <c r="F22" i="42"/>
  <c r="D22" i="42"/>
  <c r="C22" i="42"/>
  <c r="B22" i="42"/>
  <c r="O20" i="42"/>
  <c r="S20" i="42"/>
  <c r="E20" i="42"/>
  <c r="E19" i="42"/>
  <c r="O19" i="42"/>
  <c r="S19" i="42"/>
  <c r="O18" i="42"/>
  <c r="S18" i="42"/>
  <c r="E18" i="42"/>
  <c r="E17" i="42"/>
  <c r="O17" i="42"/>
  <c r="S17" i="42"/>
  <c r="O16" i="42"/>
  <c r="S16" i="42"/>
  <c r="E16" i="42"/>
  <c r="E15" i="42"/>
  <c r="O15" i="42"/>
  <c r="S15" i="42"/>
  <c r="O14" i="42"/>
  <c r="S14" i="42"/>
  <c r="E14" i="42"/>
  <c r="E13" i="42"/>
  <c r="O13" i="42"/>
  <c r="S13" i="42"/>
  <c r="O12" i="42"/>
  <c r="S12" i="42"/>
  <c r="E12" i="42"/>
  <c r="E11" i="42"/>
  <c r="O11" i="42"/>
  <c r="S11" i="42"/>
  <c r="O10" i="42"/>
  <c r="S10" i="42"/>
  <c r="E10" i="42"/>
  <c r="E9" i="42"/>
  <c r="O9" i="42"/>
  <c r="S9" i="42"/>
  <c r="O8" i="42"/>
  <c r="S8" i="42"/>
  <c r="E8" i="42"/>
  <c r="E22" i="42"/>
  <c r="O22" i="42"/>
  <c r="S22" i="42"/>
  <c r="R7" i="42"/>
  <c r="Q7" i="42"/>
  <c r="P7" i="42"/>
  <c r="N7" i="42"/>
  <c r="M7" i="42"/>
  <c r="L7" i="42"/>
  <c r="K7" i="42"/>
  <c r="J7" i="42"/>
  <c r="I7" i="42"/>
  <c r="H7" i="42"/>
  <c r="G7" i="42"/>
  <c r="F7" i="42"/>
  <c r="E7" i="42"/>
  <c r="O7" i="42"/>
  <c r="S7" i="42"/>
  <c r="D7" i="42"/>
  <c r="C7" i="42"/>
  <c r="B7" i="42"/>
  <c r="E6" i="42"/>
  <c r="O6" i="42"/>
  <c r="S6" i="42"/>
  <c r="M54" i="53"/>
  <c r="L54" i="53"/>
  <c r="K54" i="53"/>
  <c r="J54" i="53"/>
  <c r="I54" i="53"/>
  <c r="G54" i="53"/>
  <c r="F54" i="53"/>
  <c r="E54" i="53"/>
  <c r="D54" i="53"/>
  <c r="C54" i="53"/>
  <c r="B54" i="53"/>
  <c r="M53" i="53"/>
  <c r="L53" i="53"/>
  <c r="K53" i="53"/>
  <c r="J53" i="53"/>
  <c r="I53" i="53"/>
  <c r="G53" i="53"/>
  <c r="F53" i="53"/>
  <c r="E53" i="53"/>
  <c r="D53" i="53"/>
  <c r="C53" i="53"/>
  <c r="B53" i="53"/>
  <c r="M52" i="53"/>
  <c r="L52" i="53"/>
  <c r="K52" i="53"/>
  <c r="J52" i="53"/>
  <c r="I52" i="53"/>
  <c r="G52" i="53"/>
  <c r="F52" i="53"/>
  <c r="E52" i="53"/>
  <c r="D52" i="53"/>
  <c r="C52" i="53"/>
  <c r="B52" i="53"/>
  <c r="M51" i="53"/>
  <c r="L51" i="53"/>
  <c r="K51" i="53"/>
  <c r="J51" i="53"/>
  <c r="I51" i="53"/>
  <c r="G51" i="53"/>
  <c r="F51" i="53"/>
  <c r="E51" i="53"/>
  <c r="D51" i="53"/>
  <c r="C51" i="53"/>
  <c r="B51" i="53"/>
  <c r="M50" i="53"/>
  <c r="L50" i="53"/>
  <c r="K50" i="53"/>
  <c r="J50" i="53"/>
  <c r="I50" i="53"/>
  <c r="G50" i="53"/>
  <c r="F50" i="53"/>
  <c r="E50" i="53"/>
  <c r="D50" i="53"/>
  <c r="C50" i="53"/>
  <c r="B50" i="53"/>
  <c r="M49" i="53"/>
  <c r="L49" i="53"/>
  <c r="K49" i="53"/>
  <c r="J49" i="53"/>
  <c r="I49" i="53"/>
  <c r="G49" i="53"/>
  <c r="F49" i="53"/>
  <c r="E49" i="53"/>
  <c r="D49" i="53"/>
  <c r="C49" i="53"/>
  <c r="B49" i="53"/>
  <c r="M48" i="53"/>
  <c r="L48" i="53"/>
  <c r="K48" i="53"/>
  <c r="J48" i="53"/>
  <c r="I48" i="53"/>
  <c r="G48" i="53"/>
  <c r="F48" i="53"/>
  <c r="E48" i="53"/>
  <c r="D48" i="53"/>
  <c r="C48" i="53"/>
  <c r="B48" i="53"/>
  <c r="M47" i="53"/>
  <c r="L47" i="53"/>
  <c r="K47" i="53"/>
  <c r="J47" i="53"/>
  <c r="I47" i="53"/>
  <c r="G47" i="53"/>
  <c r="F47" i="53"/>
  <c r="E47" i="53"/>
  <c r="D47" i="53"/>
  <c r="C47" i="53"/>
  <c r="B47" i="53"/>
  <c r="M46" i="53"/>
  <c r="L46" i="53"/>
  <c r="K46" i="53"/>
  <c r="J46" i="53"/>
  <c r="I46" i="53"/>
  <c r="G46" i="53"/>
  <c r="F46" i="53"/>
  <c r="E46" i="53"/>
  <c r="D46" i="53"/>
  <c r="C46" i="53"/>
  <c r="B46" i="53"/>
  <c r="M45" i="53"/>
  <c r="L45" i="53"/>
  <c r="K45" i="53"/>
  <c r="J45" i="53"/>
  <c r="I45" i="53"/>
  <c r="G45" i="53"/>
  <c r="F45" i="53"/>
  <c r="E45" i="53"/>
  <c r="D45" i="53"/>
  <c r="C45" i="53"/>
  <c r="B45" i="53"/>
  <c r="M44" i="53"/>
  <c r="L44" i="53"/>
  <c r="K44" i="53"/>
  <c r="J44" i="53"/>
  <c r="I44" i="53"/>
  <c r="H44" i="53"/>
  <c r="G44" i="53"/>
  <c r="F44" i="53"/>
  <c r="E44" i="53"/>
  <c r="D44" i="53"/>
  <c r="C44" i="53"/>
  <c r="B44" i="53"/>
  <c r="M43" i="53"/>
  <c r="L43" i="53"/>
  <c r="K43" i="53"/>
  <c r="J43" i="53"/>
  <c r="I43" i="53"/>
  <c r="H43" i="53"/>
  <c r="G43" i="53"/>
  <c r="F43" i="53"/>
  <c r="E43" i="53"/>
  <c r="D43" i="53"/>
  <c r="C43" i="53"/>
  <c r="B43" i="53"/>
  <c r="M38" i="53"/>
  <c r="L38" i="53"/>
  <c r="K38" i="53"/>
  <c r="J38" i="53"/>
  <c r="I38" i="53"/>
  <c r="G38" i="53"/>
  <c r="F38" i="53"/>
  <c r="E38" i="53"/>
  <c r="D38" i="53"/>
  <c r="C38" i="53"/>
  <c r="B38" i="53"/>
  <c r="M37" i="53"/>
  <c r="L37" i="53"/>
  <c r="K37" i="53"/>
  <c r="J37" i="53"/>
  <c r="I37" i="53"/>
  <c r="G37" i="53"/>
  <c r="F37" i="53"/>
  <c r="E37" i="53"/>
  <c r="D37" i="53"/>
  <c r="C37" i="53"/>
  <c r="B37" i="53"/>
  <c r="M36" i="53"/>
  <c r="L36" i="53"/>
  <c r="K36" i="53"/>
  <c r="J36" i="53"/>
  <c r="I36" i="53"/>
  <c r="G36" i="53"/>
  <c r="F36" i="53"/>
  <c r="E36" i="53"/>
  <c r="D36" i="53"/>
  <c r="C36" i="53"/>
  <c r="B36" i="53"/>
  <c r="M35" i="53"/>
  <c r="L35" i="53"/>
  <c r="K35" i="53"/>
  <c r="J35" i="53"/>
  <c r="I35" i="53"/>
  <c r="G35" i="53"/>
  <c r="F35" i="53"/>
  <c r="E35" i="53"/>
  <c r="D35" i="53"/>
  <c r="C35" i="53"/>
  <c r="B35" i="53"/>
  <c r="M34" i="53"/>
  <c r="L34" i="53"/>
  <c r="K34" i="53"/>
  <c r="J34" i="53"/>
  <c r="I34" i="53"/>
  <c r="G34" i="53"/>
  <c r="F34" i="53"/>
  <c r="E34" i="53"/>
  <c r="D34" i="53"/>
  <c r="C34" i="53"/>
  <c r="B34" i="53"/>
  <c r="M33" i="53"/>
  <c r="L33" i="53"/>
  <c r="K33" i="53"/>
  <c r="J33" i="53"/>
  <c r="I33" i="53"/>
  <c r="G33" i="53"/>
  <c r="F33" i="53"/>
  <c r="E33" i="53"/>
  <c r="D33" i="53"/>
  <c r="C33" i="53"/>
  <c r="B33" i="53"/>
  <c r="M32" i="53"/>
  <c r="L32" i="53"/>
  <c r="K32" i="53"/>
  <c r="J32" i="53"/>
  <c r="I32" i="53"/>
  <c r="G32" i="53"/>
  <c r="F32" i="53"/>
  <c r="E32" i="53"/>
  <c r="D32" i="53"/>
  <c r="C32" i="53"/>
  <c r="B32" i="53"/>
  <c r="M31" i="53"/>
  <c r="L31" i="53"/>
  <c r="K31" i="53"/>
  <c r="J31" i="53"/>
  <c r="I31" i="53"/>
  <c r="G31" i="53"/>
  <c r="F31" i="53"/>
  <c r="E31" i="53"/>
  <c r="D31" i="53"/>
  <c r="C31" i="53"/>
  <c r="B31" i="53"/>
  <c r="M30" i="53"/>
  <c r="L30" i="53"/>
  <c r="K30" i="53"/>
  <c r="J30" i="53"/>
  <c r="I30" i="53"/>
  <c r="G30" i="53"/>
  <c r="F30" i="53"/>
  <c r="E30" i="53"/>
  <c r="D30" i="53"/>
  <c r="C30" i="53"/>
  <c r="B30" i="53"/>
  <c r="M29" i="53"/>
  <c r="L29" i="53"/>
  <c r="K29" i="53"/>
  <c r="J29" i="53"/>
  <c r="I29" i="53"/>
  <c r="G29" i="53"/>
  <c r="F29" i="53"/>
  <c r="E29" i="53"/>
  <c r="D29" i="53"/>
  <c r="C29" i="53"/>
  <c r="B29" i="53"/>
  <c r="M28" i="53"/>
  <c r="L28" i="53"/>
  <c r="K28" i="53"/>
  <c r="J28" i="53"/>
  <c r="I28" i="53"/>
  <c r="G28" i="53"/>
  <c r="F28" i="53"/>
  <c r="E28" i="53"/>
  <c r="D28" i="53"/>
  <c r="C28" i="53"/>
  <c r="B28" i="53"/>
  <c r="M27" i="53"/>
  <c r="L27" i="53"/>
  <c r="K27" i="53"/>
  <c r="J27" i="53"/>
  <c r="I27" i="53"/>
  <c r="G27" i="53"/>
  <c r="F27" i="53"/>
  <c r="E27" i="53"/>
  <c r="D27" i="53"/>
  <c r="C27" i="53"/>
  <c r="B27" i="53"/>
  <c r="M26" i="53"/>
  <c r="L26" i="53"/>
  <c r="K26" i="53"/>
  <c r="J26" i="53"/>
  <c r="I26" i="53"/>
  <c r="H26" i="53"/>
  <c r="G26" i="53"/>
  <c r="F26" i="53"/>
  <c r="E26" i="53"/>
  <c r="D26" i="53"/>
  <c r="C26" i="53"/>
  <c r="B26" i="53"/>
  <c r="N22" i="53"/>
  <c r="M22" i="53"/>
  <c r="L22" i="53"/>
  <c r="K22" i="53"/>
  <c r="J22" i="53"/>
  <c r="I22" i="53"/>
  <c r="H22" i="53"/>
  <c r="G22" i="53"/>
  <c r="F22" i="53"/>
  <c r="E22" i="53"/>
  <c r="D22" i="53"/>
  <c r="C22" i="53"/>
  <c r="B22" i="53"/>
  <c r="O36" i="53"/>
  <c r="N21" i="53"/>
  <c r="M21" i="53"/>
  <c r="L21" i="53"/>
  <c r="K21" i="53"/>
  <c r="J21" i="53"/>
  <c r="I21" i="53"/>
  <c r="H21" i="53"/>
  <c r="G21" i="53"/>
  <c r="F21" i="53"/>
  <c r="E21" i="53"/>
  <c r="D21" i="53"/>
  <c r="C21" i="53"/>
  <c r="B21" i="53"/>
  <c r="N52" i="53"/>
  <c r="O20" i="53"/>
  <c r="O19" i="53"/>
  <c r="O18" i="53"/>
  <c r="O17" i="53"/>
  <c r="O16" i="53"/>
  <c r="O15" i="53"/>
  <c r="O14" i="53"/>
  <c r="O13" i="53"/>
  <c r="O12" i="53"/>
  <c r="O11" i="53"/>
  <c r="O10" i="53"/>
  <c r="O9" i="53"/>
  <c r="O8" i="53"/>
  <c r="O7" i="53"/>
  <c r="O6" i="53"/>
  <c r="O5" i="53"/>
  <c r="O4" i="53"/>
  <c r="B6" i="29"/>
  <c r="C6" i="29"/>
  <c r="D6" i="29"/>
  <c r="E6" i="29"/>
  <c r="F6" i="29"/>
  <c r="G6" i="29"/>
  <c r="H6" i="29"/>
  <c r="I6" i="29"/>
  <c r="J6" i="29"/>
  <c r="K6" i="29"/>
  <c r="L6" i="29"/>
  <c r="M6" i="29"/>
  <c r="N6" i="29"/>
  <c r="O6" i="29"/>
  <c r="P6" i="29"/>
  <c r="B8" i="29"/>
  <c r="C8" i="29"/>
  <c r="D8" i="29"/>
  <c r="E8" i="29"/>
  <c r="F8" i="29"/>
  <c r="G8" i="29"/>
  <c r="H8" i="29"/>
  <c r="I8" i="29"/>
  <c r="J8" i="29"/>
  <c r="K8" i="29"/>
  <c r="L8" i="29"/>
  <c r="M8" i="29"/>
  <c r="N8" i="29"/>
  <c r="O8" i="29"/>
  <c r="P8" i="29"/>
  <c r="B11" i="29"/>
  <c r="C11" i="29"/>
  <c r="D11" i="29"/>
  <c r="E11" i="29"/>
  <c r="F11" i="29"/>
  <c r="G11" i="29"/>
  <c r="H11" i="29"/>
  <c r="I11" i="29"/>
  <c r="J11" i="29"/>
  <c r="K11" i="29"/>
  <c r="L11" i="29"/>
  <c r="M11" i="29"/>
  <c r="N11" i="29"/>
  <c r="O11" i="29"/>
  <c r="P11" i="29"/>
  <c r="B31" i="29"/>
  <c r="C31" i="29"/>
  <c r="D31" i="29"/>
  <c r="E31" i="29"/>
  <c r="F31" i="29"/>
  <c r="G31" i="29"/>
  <c r="H31" i="29"/>
  <c r="I31" i="29"/>
  <c r="J31" i="29"/>
  <c r="K31" i="29"/>
  <c r="L31" i="29"/>
  <c r="M31" i="29"/>
  <c r="N31" i="29"/>
  <c r="O31" i="29"/>
  <c r="P31" i="29"/>
  <c r="B45" i="29"/>
  <c r="C45" i="29"/>
  <c r="D45" i="29"/>
  <c r="E45" i="29"/>
  <c r="F45" i="29"/>
  <c r="G45" i="29"/>
  <c r="H45" i="29"/>
  <c r="I45" i="29"/>
  <c r="J45" i="29"/>
  <c r="K45" i="29"/>
  <c r="L45" i="29"/>
  <c r="M45" i="29"/>
  <c r="N45" i="29"/>
  <c r="O45" i="29"/>
  <c r="P45" i="29"/>
  <c r="B61" i="29"/>
  <c r="C61" i="29"/>
  <c r="D61" i="29"/>
  <c r="E61" i="29"/>
  <c r="F61" i="29"/>
  <c r="G61" i="29"/>
  <c r="H61" i="29"/>
  <c r="I61" i="29"/>
  <c r="J61" i="29"/>
  <c r="K61" i="29"/>
  <c r="L61" i="29"/>
  <c r="M61" i="29"/>
  <c r="N61" i="29"/>
  <c r="O61" i="29"/>
  <c r="P61" i="29"/>
  <c r="B70" i="29"/>
  <c r="C70" i="29"/>
  <c r="D70" i="29"/>
  <c r="E70" i="29"/>
  <c r="F70" i="29"/>
  <c r="G70" i="29"/>
  <c r="H70" i="29"/>
  <c r="I70" i="29"/>
  <c r="J70" i="29"/>
  <c r="K70" i="29"/>
  <c r="L70" i="29"/>
  <c r="M70" i="29"/>
  <c r="N70" i="29"/>
  <c r="O70" i="29"/>
  <c r="P70" i="29"/>
  <c r="B73" i="29"/>
  <c r="C73" i="29"/>
  <c r="D73" i="29"/>
  <c r="E73" i="29"/>
  <c r="F73" i="29"/>
  <c r="G73" i="29"/>
  <c r="H73" i="29"/>
  <c r="I73" i="29"/>
  <c r="J73" i="29"/>
  <c r="K73" i="29"/>
  <c r="L73" i="29"/>
  <c r="M73" i="29"/>
  <c r="N73" i="29"/>
  <c r="O73" i="29"/>
  <c r="P73" i="29"/>
  <c r="B89" i="29"/>
  <c r="C89" i="29"/>
  <c r="D89" i="29"/>
  <c r="E89" i="29"/>
  <c r="F89" i="29"/>
  <c r="G89" i="29"/>
  <c r="H89" i="29"/>
  <c r="I89" i="29"/>
  <c r="J89" i="29"/>
  <c r="K89" i="29"/>
  <c r="L89" i="29"/>
  <c r="M89" i="29"/>
  <c r="N89" i="29"/>
  <c r="O89" i="29"/>
  <c r="P89" i="29"/>
  <c r="B92" i="29"/>
  <c r="C92" i="29"/>
  <c r="D92" i="29"/>
  <c r="E92" i="29"/>
  <c r="F92" i="29"/>
  <c r="G92" i="29"/>
  <c r="H92" i="29"/>
  <c r="I92" i="29"/>
  <c r="J92" i="29"/>
  <c r="K92" i="29"/>
  <c r="L92" i="29"/>
  <c r="M92" i="29"/>
  <c r="N92" i="29"/>
  <c r="O92" i="29"/>
  <c r="P92" i="29"/>
  <c r="B105" i="29"/>
  <c r="C105" i="29"/>
  <c r="D105" i="29"/>
  <c r="E105" i="29"/>
  <c r="F105" i="29"/>
  <c r="G105" i="29"/>
  <c r="H105" i="29"/>
  <c r="I105" i="29"/>
  <c r="J105" i="29"/>
  <c r="K105" i="29"/>
  <c r="L105" i="29"/>
  <c r="M105" i="29"/>
  <c r="N105" i="29"/>
  <c r="O105" i="29"/>
  <c r="P105" i="29"/>
  <c r="C19" i="34"/>
  <c r="D19" i="34"/>
  <c r="E19" i="34"/>
  <c r="E9" i="41"/>
  <c r="E10" i="41"/>
  <c r="E11" i="41"/>
  <c r="E12" i="41"/>
  <c r="E13" i="41"/>
  <c r="E14" i="41"/>
  <c r="E15" i="41"/>
  <c r="E16" i="41"/>
  <c r="E17" i="41"/>
  <c r="E18" i="41"/>
  <c r="E19" i="41"/>
  <c r="E20" i="41"/>
  <c r="E21" i="41"/>
  <c r="B22" i="41"/>
  <c r="C22" i="41"/>
  <c r="D22" i="41"/>
  <c r="E22" i="41"/>
  <c r="B23" i="41"/>
  <c r="C23" i="41"/>
  <c r="D23" i="41"/>
  <c r="E23" i="41"/>
  <c r="B24" i="41"/>
  <c r="C24" i="41"/>
  <c r="D24" i="41"/>
  <c r="E24" i="41"/>
  <c r="B25" i="41"/>
  <c r="C25" i="41"/>
  <c r="D25" i="41"/>
  <c r="E25" i="41"/>
  <c r="B26" i="41"/>
  <c r="C26" i="41"/>
  <c r="D26" i="41"/>
  <c r="E26" i="41"/>
  <c r="B27" i="41"/>
  <c r="C27" i="41"/>
  <c r="D27" i="41"/>
  <c r="E27" i="41"/>
  <c r="B28" i="41"/>
  <c r="C28" i="41"/>
  <c r="D28" i="41"/>
  <c r="E28" i="41"/>
  <c r="B29" i="41"/>
  <c r="C29" i="41"/>
  <c r="D29" i="41"/>
  <c r="E29" i="41"/>
  <c r="B30" i="41"/>
  <c r="C30" i="41"/>
  <c r="D30" i="41"/>
  <c r="E30" i="41"/>
  <c r="B31" i="41"/>
  <c r="C31" i="41"/>
  <c r="D31" i="41"/>
  <c r="E31" i="41"/>
  <c r="B32" i="41"/>
  <c r="C32" i="41"/>
  <c r="D32" i="41"/>
  <c r="E32" i="41"/>
  <c r="B33" i="41"/>
  <c r="C33" i="41"/>
  <c r="D33" i="41"/>
  <c r="E33" i="41"/>
  <c r="D9" i="39"/>
  <c r="G9" i="39"/>
  <c r="J9" i="39"/>
  <c r="M9" i="39"/>
  <c r="N9" i="39"/>
  <c r="B10" i="39"/>
  <c r="C10" i="39"/>
  <c r="D10" i="39"/>
  <c r="E10" i="39"/>
  <c r="F10" i="39"/>
  <c r="G10" i="39"/>
  <c r="H10" i="39"/>
  <c r="I10" i="39"/>
  <c r="J10" i="39"/>
  <c r="K10" i="39"/>
  <c r="L10" i="39"/>
  <c r="M10" i="39"/>
  <c r="N10" i="39"/>
  <c r="D11" i="39"/>
  <c r="G11" i="39"/>
  <c r="J11" i="39"/>
  <c r="M11" i="39"/>
  <c r="N11" i="39"/>
  <c r="D12" i="39"/>
  <c r="G12" i="39"/>
  <c r="J12" i="39"/>
  <c r="M12" i="39"/>
  <c r="N12" i="39"/>
  <c r="D13" i="39"/>
  <c r="G13" i="39"/>
  <c r="J13" i="39"/>
  <c r="M13" i="39"/>
  <c r="N13" i="39"/>
  <c r="D14" i="39"/>
  <c r="G14" i="39"/>
  <c r="J14" i="39"/>
  <c r="M14" i="39"/>
  <c r="N14" i="39"/>
  <c r="D15" i="39"/>
  <c r="G15" i="39"/>
  <c r="J15" i="39"/>
  <c r="M15" i="39"/>
  <c r="N15" i="39"/>
  <c r="D16" i="39"/>
  <c r="G16" i="39"/>
  <c r="J16" i="39"/>
  <c r="M16" i="39"/>
  <c r="N16" i="39"/>
  <c r="D17" i="39"/>
  <c r="G17" i="39"/>
  <c r="J17" i="39"/>
  <c r="M17" i="39"/>
  <c r="N17" i="39"/>
  <c r="D18" i="39"/>
  <c r="G18" i="39"/>
  <c r="J18" i="39"/>
  <c r="M18" i="39"/>
  <c r="N18" i="39"/>
  <c r="D19" i="39"/>
  <c r="G19" i="39"/>
  <c r="J19" i="39"/>
  <c r="M19" i="39"/>
  <c r="N19" i="39"/>
  <c r="D20" i="39"/>
  <c r="G20" i="39"/>
  <c r="J20" i="39"/>
  <c r="M20" i="39"/>
  <c r="N20" i="39"/>
  <c r="D21" i="39"/>
  <c r="G21" i="39"/>
  <c r="J21" i="39"/>
  <c r="M21" i="39"/>
  <c r="N21" i="39"/>
  <c r="D22" i="39"/>
  <c r="G22" i="39"/>
  <c r="J22" i="39"/>
  <c r="M22" i="39"/>
  <c r="N22" i="39"/>
  <c r="B24" i="39"/>
  <c r="C24" i="39"/>
  <c r="D24" i="39"/>
  <c r="E24" i="39"/>
  <c r="F24" i="39"/>
  <c r="G24" i="39"/>
  <c r="H24" i="39"/>
  <c r="I24" i="39"/>
  <c r="J24" i="39"/>
  <c r="K24" i="39"/>
  <c r="L24" i="39"/>
  <c r="M24" i="39"/>
  <c r="N24" i="39"/>
  <c r="B25" i="39"/>
  <c r="C25" i="39"/>
  <c r="D25" i="39"/>
  <c r="E25" i="39"/>
  <c r="F25" i="39"/>
  <c r="G25" i="39"/>
  <c r="H25" i="39"/>
  <c r="I25" i="39"/>
  <c r="J25" i="39"/>
  <c r="K25" i="39"/>
  <c r="L25" i="39"/>
  <c r="M25" i="39"/>
  <c r="N25" i="39"/>
  <c r="B26" i="39"/>
  <c r="C26" i="39"/>
  <c r="D26" i="39"/>
  <c r="E26" i="39"/>
  <c r="F26" i="39"/>
  <c r="G26" i="39"/>
  <c r="H26" i="39"/>
  <c r="I26" i="39"/>
  <c r="J26" i="39"/>
  <c r="K26" i="39"/>
  <c r="L26" i="39"/>
  <c r="M26" i="39"/>
  <c r="N26" i="39"/>
  <c r="B27" i="39"/>
  <c r="C27" i="39"/>
  <c r="D27" i="39"/>
  <c r="E27" i="39"/>
  <c r="F27" i="39"/>
  <c r="G27" i="39"/>
  <c r="H27" i="39"/>
  <c r="I27" i="39"/>
  <c r="J27" i="39"/>
  <c r="K27" i="39"/>
  <c r="L27" i="39"/>
  <c r="M27" i="39"/>
  <c r="N27" i="39"/>
  <c r="B28" i="39"/>
  <c r="C28" i="39"/>
  <c r="D28" i="39"/>
  <c r="E28" i="39"/>
  <c r="F28" i="39"/>
  <c r="G28" i="39"/>
  <c r="H28" i="39"/>
  <c r="I28" i="39"/>
  <c r="J28" i="39"/>
  <c r="K28" i="39"/>
  <c r="L28" i="39"/>
  <c r="M28" i="39"/>
  <c r="N28" i="39"/>
  <c r="B29" i="39"/>
  <c r="C29" i="39"/>
  <c r="D29" i="39"/>
  <c r="E29" i="39"/>
  <c r="F29" i="39"/>
  <c r="G29" i="39"/>
  <c r="H29" i="39"/>
  <c r="I29" i="39"/>
  <c r="J29" i="39"/>
  <c r="K29" i="39"/>
  <c r="L29" i="39"/>
  <c r="M29" i="39"/>
  <c r="N29" i="39"/>
  <c r="B30" i="39"/>
  <c r="C30" i="39"/>
  <c r="D30" i="39"/>
  <c r="E30" i="39"/>
  <c r="F30" i="39"/>
  <c r="G30" i="39"/>
  <c r="H30" i="39"/>
  <c r="I30" i="39"/>
  <c r="J30" i="39"/>
  <c r="K30" i="39"/>
  <c r="L30" i="39"/>
  <c r="M30" i="39"/>
  <c r="N30" i="39"/>
  <c r="B31" i="39"/>
  <c r="C31" i="39"/>
  <c r="D31" i="39"/>
  <c r="E31" i="39"/>
  <c r="F31" i="39"/>
  <c r="G31" i="39"/>
  <c r="H31" i="39"/>
  <c r="I31" i="39"/>
  <c r="J31" i="39"/>
  <c r="K31" i="39"/>
  <c r="L31" i="39"/>
  <c r="M31" i="39"/>
  <c r="N31" i="39"/>
  <c r="B32" i="39"/>
  <c r="C32" i="39"/>
  <c r="D32" i="39"/>
  <c r="E32" i="39"/>
  <c r="F32" i="39"/>
  <c r="G32" i="39"/>
  <c r="H32" i="39"/>
  <c r="I32" i="39"/>
  <c r="J32" i="39"/>
  <c r="K32" i="39"/>
  <c r="L32" i="39"/>
  <c r="M32" i="39"/>
  <c r="N32" i="39"/>
  <c r="B33" i="39"/>
  <c r="C33" i="39"/>
  <c r="D33" i="39"/>
  <c r="E33" i="39"/>
  <c r="F33" i="39"/>
  <c r="G33" i="39"/>
  <c r="H33" i="39"/>
  <c r="I33" i="39"/>
  <c r="J33" i="39"/>
  <c r="K33" i="39"/>
  <c r="L33" i="39"/>
  <c r="M33" i="39"/>
  <c r="N33" i="39"/>
  <c r="B34" i="39"/>
  <c r="C34" i="39"/>
  <c r="D34" i="39"/>
  <c r="E34" i="39"/>
  <c r="F34" i="39"/>
  <c r="G34" i="39"/>
  <c r="H34" i="39"/>
  <c r="I34" i="39"/>
  <c r="J34" i="39"/>
  <c r="K34" i="39"/>
  <c r="L34" i="39"/>
  <c r="M34" i="39"/>
  <c r="N34" i="39"/>
  <c r="B35" i="39"/>
  <c r="C35" i="39"/>
  <c r="D35" i="39"/>
  <c r="E35" i="39"/>
  <c r="F35" i="39"/>
  <c r="G35" i="39"/>
  <c r="H35" i="39"/>
  <c r="I35" i="39"/>
  <c r="J35" i="39"/>
  <c r="K35" i="39"/>
  <c r="L35" i="39"/>
  <c r="M35" i="39"/>
  <c r="N35" i="39"/>
  <c r="B36" i="39"/>
  <c r="C36" i="39"/>
  <c r="D36" i="39"/>
  <c r="E36" i="39"/>
  <c r="F36" i="39"/>
  <c r="G36" i="39"/>
  <c r="H36" i="39"/>
  <c r="I36" i="39"/>
  <c r="J36" i="39"/>
  <c r="K36" i="39"/>
  <c r="L36" i="39"/>
  <c r="M36" i="39"/>
  <c r="N36" i="39"/>
  <c r="B37" i="39"/>
  <c r="C37" i="39"/>
  <c r="D37" i="39"/>
  <c r="E37" i="39"/>
  <c r="F37" i="39"/>
  <c r="G37" i="39"/>
  <c r="H37" i="39"/>
  <c r="I37" i="39"/>
  <c r="J37" i="39"/>
  <c r="K37" i="39"/>
  <c r="L37" i="39"/>
  <c r="M37" i="39"/>
  <c r="N37" i="39"/>
  <c r="E7" i="44"/>
  <c r="E29" i="44"/>
  <c r="F7" i="44"/>
  <c r="E8" i="44"/>
  <c r="F8" i="44"/>
  <c r="E9" i="44"/>
  <c r="F9" i="44"/>
  <c r="I10" i="44"/>
  <c r="J10" i="44"/>
  <c r="E11" i="44"/>
  <c r="F11" i="44"/>
  <c r="D11" i="44"/>
  <c r="I11" i="44"/>
  <c r="J11" i="44"/>
  <c r="E12" i="44"/>
  <c r="F12" i="44"/>
  <c r="D12" i="44"/>
  <c r="E13" i="44"/>
  <c r="F13" i="44"/>
  <c r="D13" i="44"/>
  <c r="I13" i="44"/>
  <c r="E14" i="44"/>
  <c r="F14" i="44"/>
  <c r="E15" i="44"/>
  <c r="F15" i="44"/>
  <c r="E16" i="44"/>
  <c r="F16" i="44"/>
  <c r="E17" i="44"/>
  <c r="F17" i="44"/>
  <c r="D17" i="44"/>
  <c r="I17" i="44"/>
  <c r="J17" i="44"/>
  <c r="E18" i="44"/>
  <c r="F18" i="44"/>
  <c r="D18" i="44"/>
  <c r="I18" i="44"/>
  <c r="J18" i="44"/>
  <c r="E19" i="44"/>
  <c r="F19" i="44"/>
  <c r="C20" i="44"/>
  <c r="G20" i="44"/>
  <c r="H20" i="44"/>
  <c r="C29" i="44"/>
  <c r="G29" i="44"/>
  <c r="H29" i="44"/>
  <c r="C30" i="44"/>
  <c r="G30" i="44"/>
  <c r="H30" i="44"/>
  <c r="C31" i="44"/>
  <c r="G31" i="44"/>
  <c r="H31" i="44"/>
  <c r="C32" i="44"/>
  <c r="C33" i="44"/>
  <c r="G33" i="44"/>
  <c r="H33" i="44"/>
  <c r="C34" i="44"/>
  <c r="G34" i="44"/>
  <c r="H34" i="44"/>
  <c r="C35" i="44"/>
  <c r="G35" i="44"/>
  <c r="H35" i="44"/>
  <c r="C36" i="44"/>
  <c r="G36" i="44"/>
  <c r="H36" i="44"/>
  <c r="C37" i="44"/>
  <c r="G37" i="44"/>
  <c r="H37" i="44"/>
  <c r="C38" i="44"/>
  <c r="G38" i="44"/>
  <c r="H38" i="44"/>
  <c r="C39" i="44"/>
  <c r="G39" i="44"/>
  <c r="H39" i="44"/>
  <c r="C40" i="44"/>
  <c r="G40" i="44"/>
  <c r="H40" i="44"/>
  <c r="C41" i="44"/>
  <c r="G41" i="44"/>
  <c r="H41" i="44"/>
  <c r="G44" i="44"/>
  <c r="G50" i="44"/>
  <c r="G56" i="44"/>
  <c r="G63" i="44"/>
  <c r="C42" i="44"/>
  <c r="G70" i="44"/>
  <c r="G77" i="44"/>
  <c r="G84" i="44"/>
  <c r="G92" i="44"/>
  <c r="G100" i="44"/>
  <c r="G108" i="44"/>
  <c r="G116" i="44"/>
  <c r="G124" i="44"/>
  <c r="C21" i="44"/>
  <c r="N49" i="53"/>
  <c r="Q92" i="29"/>
  <c r="F22" i="40"/>
  <c r="F24" i="40"/>
  <c r="F26" i="40"/>
  <c r="F23" i="40"/>
  <c r="F25" i="40"/>
  <c r="G29" i="46"/>
  <c r="G25" i="46"/>
  <c r="G21" i="46"/>
  <c r="G24" i="46"/>
  <c r="G28" i="46"/>
  <c r="O50" i="53"/>
  <c r="E30" i="44"/>
  <c r="E36" i="44"/>
  <c r="O37" i="53"/>
  <c r="F37" i="44"/>
  <c r="F29" i="44"/>
  <c r="O53" i="53"/>
  <c r="F36" i="44"/>
  <c r="N44" i="53"/>
  <c r="E37" i="44"/>
  <c r="O34" i="53"/>
  <c r="E34" i="44"/>
  <c r="N26" i="53"/>
  <c r="N43" i="53"/>
  <c r="E38" i="44"/>
  <c r="U21" i="56"/>
  <c r="U33" i="56"/>
  <c r="U52" i="56"/>
  <c r="J6" i="56"/>
  <c r="J39" i="56"/>
  <c r="J60" i="56"/>
  <c r="Q7" i="56"/>
  <c r="Q6" i="56"/>
  <c r="Q39" i="56"/>
  <c r="Q60" i="56"/>
  <c r="U48" i="56"/>
  <c r="U56" i="56"/>
  <c r="T8" i="56"/>
  <c r="T7" i="56"/>
  <c r="T6" i="56"/>
  <c r="U9" i="56"/>
  <c r="T11" i="56"/>
  <c r="T10" i="56"/>
  <c r="R10" i="56"/>
  <c r="U14" i="56"/>
  <c r="U15" i="56"/>
  <c r="U16" i="56"/>
  <c r="U17" i="56"/>
  <c r="U19" i="56"/>
  <c r="U20" i="56"/>
  <c r="T22" i="56"/>
  <c r="T24" i="56"/>
  <c r="U25" i="56"/>
  <c r="U26" i="56"/>
  <c r="U27" i="56"/>
  <c r="U28" i="56"/>
  <c r="U29" i="56"/>
  <c r="U30" i="56"/>
  <c r="U31" i="56"/>
  <c r="U32" i="56"/>
  <c r="U34" i="56"/>
  <c r="U35" i="56"/>
  <c r="U36" i="56"/>
  <c r="U37" i="56"/>
  <c r="T45" i="56"/>
  <c r="T46" i="56"/>
  <c r="U47" i="56"/>
  <c r="T50" i="56"/>
  <c r="T53" i="56"/>
  <c r="T54" i="56"/>
  <c r="U55" i="56"/>
  <c r="C6" i="56"/>
  <c r="C39" i="56"/>
  <c r="C60" i="56"/>
  <c r="E6" i="56"/>
  <c r="E39" i="56"/>
  <c r="E60" i="56"/>
  <c r="I6" i="56"/>
  <c r="I39" i="56"/>
  <c r="I60" i="56"/>
  <c r="K6" i="56"/>
  <c r="K39" i="56"/>
  <c r="K60" i="56"/>
  <c r="M6" i="56"/>
  <c r="M39" i="56"/>
  <c r="M60" i="56"/>
  <c r="O6" i="56"/>
  <c r="O39" i="56"/>
  <c r="O60" i="56"/>
  <c r="T9" i="56"/>
  <c r="U11" i="56"/>
  <c r="U12" i="56"/>
  <c r="U10" i="56"/>
  <c r="T14" i="56"/>
  <c r="T16" i="56"/>
  <c r="T19" i="56"/>
  <c r="T21" i="56"/>
  <c r="T23" i="56"/>
  <c r="T25" i="56"/>
  <c r="T27" i="56"/>
  <c r="T29" i="56"/>
  <c r="T31" i="56"/>
  <c r="T33" i="56"/>
  <c r="T35" i="56"/>
  <c r="T37" i="56"/>
  <c r="T44" i="56"/>
  <c r="Q58" i="56"/>
  <c r="T47" i="56"/>
  <c r="U49" i="56"/>
  <c r="T51" i="56"/>
  <c r="T52" i="56"/>
  <c r="T55" i="56"/>
  <c r="U57" i="56"/>
  <c r="T12" i="56"/>
  <c r="S10" i="56"/>
  <c r="F39" i="44"/>
  <c r="E39" i="44"/>
  <c r="E41" i="44"/>
  <c r="O49" i="53"/>
  <c r="F31" i="44"/>
  <c r="E40" i="44"/>
  <c r="O32" i="53"/>
  <c r="N32" i="53"/>
  <c r="F38" i="44"/>
  <c r="D8" i="44"/>
  <c r="I8" i="44"/>
  <c r="O38" i="53"/>
  <c r="H21" i="46"/>
  <c r="H28" i="46"/>
  <c r="H29" i="46"/>
  <c r="H30" i="46"/>
  <c r="H27" i="46"/>
  <c r="H22" i="46"/>
  <c r="H31" i="46"/>
  <c r="H24" i="46"/>
  <c r="H25" i="46"/>
  <c r="H26" i="46"/>
  <c r="H23" i="46"/>
  <c r="L9" i="46"/>
  <c r="K10" i="46"/>
  <c r="L10" i="46"/>
  <c r="K11" i="46"/>
  <c r="L11" i="46"/>
  <c r="K12" i="46"/>
  <c r="L12" i="46"/>
  <c r="K13" i="46"/>
  <c r="L13" i="46"/>
  <c r="K14" i="46"/>
  <c r="L14" i="46"/>
  <c r="K15" i="46"/>
  <c r="L15" i="46"/>
  <c r="K16" i="46"/>
  <c r="L16" i="46"/>
  <c r="K17" i="46"/>
  <c r="L17" i="46"/>
  <c r="K18" i="46"/>
  <c r="L18" i="46"/>
  <c r="G26" i="46"/>
  <c r="G22" i="46"/>
  <c r="G23" i="46"/>
  <c r="G27" i="46"/>
  <c r="G31" i="46"/>
  <c r="O21" i="53"/>
  <c r="N37" i="53"/>
  <c r="N54" i="53"/>
  <c r="N36" i="53"/>
  <c r="O47" i="53"/>
  <c r="N51" i="53"/>
  <c r="N38" i="53"/>
  <c r="N48" i="53"/>
  <c r="N53" i="53"/>
  <c r="O35" i="53"/>
  <c r="O27" i="53"/>
  <c r="O48" i="53"/>
  <c r="N50" i="53"/>
  <c r="N31" i="53"/>
  <c r="O51" i="53"/>
  <c r="O28" i="53"/>
  <c r="N29" i="53"/>
  <c r="O33" i="53"/>
  <c r="O46" i="53"/>
  <c r="O22" i="53"/>
  <c r="N46" i="53"/>
  <c r="O45" i="53"/>
  <c r="O52" i="53"/>
  <c r="O54" i="53"/>
  <c r="N28" i="53"/>
  <c r="O30" i="53"/>
  <c r="O29" i="53"/>
  <c r="N33" i="53"/>
  <c r="N45" i="53"/>
  <c r="N35" i="53"/>
  <c r="N34" i="53"/>
  <c r="O44" i="53"/>
  <c r="N47" i="53"/>
  <c r="O43" i="53"/>
  <c r="O26" i="53"/>
  <c r="N30" i="53"/>
  <c r="B7" i="44"/>
  <c r="B9" i="44"/>
  <c r="B12" i="44"/>
  <c r="B14" i="44"/>
  <c r="B16" i="44"/>
  <c r="B18" i="44"/>
  <c r="B8" i="44"/>
  <c r="B11" i="44"/>
  <c r="B13" i="44"/>
  <c r="B15" i="44"/>
  <c r="B17" i="44"/>
  <c r="B19" i="44"/>
  <c r="B33" i="44"/>
  <c r="B35" i="44"/>
  <c r="B37" i="44"/>
  <c r="B39" i="44"/>
  <c r="B41" i="44"/>
  <c r="B29" i="44"/>
  <c r="B31" i="44"/>
  <c r="B40" i="44"/>
  <c r="B38" i="44"/>
  <c r="B36" i="44"/>
  <c r="B34" i="44"/>
  <c r="B30" i="44"/>
  <c r="B20" i="44"/>
  <c r="F35" i="44"/>
  <c r="F20" i="44"/>
  <c r="E35" i="44"/>
  <c r="D7" i="44"/>
  <c r="E33" i="44"/>
  <c r="F40" i="44"/>
  <c r="F34" i="44"/>
  <c r="E31" i="44"/>
  <c r="E20" i="44"/>
  <c r="D16" i="44"/>
  <c r="I16" i="44"/>
  <c r="J16" i="44"/>
  <c r="D15" i="44"/>
  <c r="I15" i="44"/>
  <c r="J15" i="44"/>
  <c r="D14" i="44"/>
  <c r="I14" i="44"/>
  <c r="J14" i="44"/>
  <c r="F33" i="44"/>
  <c r="F30" i="44"/>
  <c r="T6" i="23"/>
  <c r="P37" i="23"/>
  <c r="P58" i="23"/>
  <c r="U16" i="23"/>
  <c r="S37" i="23"/>
  <c r="U37" i="23"/>
  <c r="U42" i="23"/>
  <c r="R56" i="23"/>
  <c r="R58" i="23"/>
  <c r="R37" i="23"/>
  <c r="T37" i="23"/>
  <c r="T42" i="23"/>
  <c r="S56" i="23"/>
  <c r="U39" i="56"/>
  <c r="U60" i="56"/>
  <c r="S60" i="56"/>
  <c r="R60" i="56"/>
  <c r="T39" i="56"/>
  <c r="T60" i="56"/>
  <c r="U6" i="56"/>
  <c r="T56" i="23"/>
  <c r="T58" i="23"/>
  <c r="U56" i="23"/>
  <c r="U58" i="23"/>
  <c r="S58" i="23"/>
  <c r="D19" i="44"/>
  <c r="I19" i="44"/>
  <c r="J19" i="44"/>
  <c r="N27" i="53"/>
  <c r="D9" i="44"/>
  <c r="O31" i="53"/>
  <c r="I7" i="44"/>
  <c r="J7" i="44"/>
  <c r="D29" i="44"/>
  <c r="D30" i="44"/>
  <c r="D31" i="44"/>
  <c r="I9" i="44"/>
  <c r="J9" i="44"/>
  <c r="D33" i="44"/>
  <c r="I29" i="44"/>
  <c r="J29" i="44"/>
  <c r="J8" i="44"/>
  <c r="J34" i="44"/>
  <c r="I32" i="44"/>
  <c r="I33" i="44"/>
  <c r="I30" i="44"/>
  <c r="D41" i="44"/>
  <c r="D36" i="44"/>
  <c r="D37" i="44"/>
  <c r="D35" i="44"/>
  <c r="D34" i="44"/>
  <c r="D39" i="44"/>
  <c r="I12" i="44"/>
  <c r="J12" i="44"/>
  <c r="D38" i="44"/>
  <c r="D40" i="44"/>
  <c r="D20" i="44"/>
  <c r="I38" i="44"/>
  <c r="J38" i="44"/>
  <c r="I40" i="44"/>
  <c r="I41" i="44"/>
  <c r="I31" i="44"/>
  <c r="F41" i="44"/>
  <c r="J41" i="44"/>
  <c r="J13" i="44"/>
  <c r="I35" i="44"/>
  <c r="I39" i="44"/>
  <c r="J39" i="44"/>
  <c r="J31" i="44"/>
  <c r="J30" i="44"/>
  <c r="J40" i="44"/>
  <c r="J33" i="44"/>
  <c r="I20" i="44"/>
  <c r="I37" i="44"/>
  <c r="J37" i="44"/>
  <c r="I34" i="44"/>
  <c r="I36" i="44"/>
  <c r="J36" i="44"/>
  <c r="J35" i="44"/>
  <c r="J32" i="44"/>
  <c r="J20" i="44"/>
</calcChain>
</file>

<file path=xl/sharedStrings.xml><?xml version="1.0" encoding="utf-8"?>
<sst xmlns="http://schemas.openxmlformats.org/spreadsheetml/2006/main" count="1819" uniqueCount="454">
  <si>
    <t>Telovýchova a šport</t>
  </si>
  <si>
    <t>Občianske a záujmové združenia</t>
  </si>
  <si>
    <t>Vzdelávanie</t>
  </si>
  <si>
    <t>Náboženské a iné spoločenské služby</t>
  </si>
  <si>
    <t>Zariadenie sociálnych služieb</t>
  </si>
  <si>
    <t>Sociálne zabezpečenie</t>
  </si>
  <si>
    <t>Domov dôchodcov</t>
  </si>
  <si>
    <t>Spolu</t>
  </si>
  <si>
    <t>názov položky</t>
  </si>
  <si>
    <t>CVČ</t>
  </si>
  <si>
    <t>ZUŠ</t>
  </si>
  <si>
    <t>MŠ</t>
  </si>
  <si>
    <t>vlastné príjmy</t>
  </si>
  <si>
    <t>vzdelávacie poukazy</t>
  </si>
  <si>
    <t>asistenti</t>
  </si>
  <si>
    <t>energie a telekom. služby</t>
  </si>
  <si>
    <t>dopravné</t>
  </si>
  <si>
    <t>údržba</t>
  </si>
  <si>
    <t>nájomné za prenájom</t>
  </si>
  <si>
    <t>ostatné tovary a služby</t>
  </si>
  <si>
    <t>PRÍJMY</t>
  </si>
  <si>
    <t>Výsledok hospodárenia</t>
  </si>
  <si>
    <t xml:space="preserve"> </t>
  </si>
  <si>
    <t>výchova a vzdelávanie</t>
  </si>
  <si>
    <t>ZŠ</t>
  </si>
  <si>
    <t>Názov žiadateľa - dotácia z bežného rozpočtu</t>
  </si>
  <si>
    <t>Hokejový klub mládeže N. Dubnica - pozemný hokej</t>
  </si>
  <si>
    <t>KSD hokejbalové družstvo</t>
  </si>
  <si>
    <t>Športový klub VICTORY STARS</t>
  </si>
  <si>
    <t>TJ Družstevník Kolačín N. Dca</t>
  </si>
  <si>
    <t xml:space="preserve">Miešaný spevácky zbor N. Dca </t>
  </si>
  <si>
    <t>Slovenský skauting 62. Zbor STRELKA, N. Dca</t>
  </si>
  <si>
    <t>Trenčianska hudobná angažovaná spoločnosť - Laugaricio Quartet</t>
  </si>
  <si>
    <t>Klub paličkovanej čipky N. Dca</t>
  </si>
  <si>
    <t>Miestny odbor Matice slovenskej</t>
  </si>
  <si>
    <t>Únia žien Slovenska, N. Dca</t>
  </si>
  <si>
    <t>Združenie seleziánov mládeže DOMKA</t>
  </si>
  <si>
    <t>Asociácia nepočujúcich Slovenska - ANEPS</t>
  </si>
  <si>
    <t>Klub Venuša, N. Dubnica</t>
  </si>
  <si>
    <t>SPOLU</t>
  </si>
  <si>
    <t>dotácia mesta / PDFO/ - OK</t>
  </si>
  <si>
    <t>VÝDAVKY</t>
  </si>
  <si>
    <t>Kapitálové transfery</t>
  </si>
  <si>
    <t>Prenesené kompetencie</t>
  </si>
  <si>
    <t>Originálne kompetencie</t>
  </si>
  <si>
    <t>plaváreň</t>
  </si>
  <si>
    <t>normatívny príspevok</t>
  </si>
  <si>
    <t>spolu ŠSZ</t>
  </si>
  <si>
    <t xml:space="preserve">REKAPITULÁCIA - </t>
  </si>
  <si>
    <t xml:space="preserve">schválený </t>
  </si>
  <si>
    <t>plnenie</t>
  </si>
  <si>
    <t>mesto</t>
  </si>
  <si>
    <t>rozpočet</t>
  </si>
  <si>
    <t>rozpočtu v €</t>
  </si>
  <si>
    <t>rozpočtu v tis. €</t>
  </si>
  <si>
    <t>rozpočtu v %</t>
  </si>
  <si>
    <t>Príjmy:</t>
  </si>
  <si>
    <t>Výdavky:</t>
  </si>
  <si>
    <t>Rozpočet</t>
  </si>
  <si>
    <t xml:space="preserve">Bežný rozpočet  - </t>
  </si>
  <si>
    <t>Bežné príjmy:</t>
  </si>
  <si>
    <t>Bežné výdavky:</t>
  </si>
  <si>
    <t xml:space="preserve">Kapitálový rozpočet  - </t>
  </si>
  <si>
    <t>Kapitálové príjmy:</t>
  </si>
  <si>
    <t>Kapitálové výdavky:</t>
  </si>
  <si>
    <t>REKAPITULÁCIA -</t>
  </si>
  <si>
    <t>obecné školské zariadenia</t>
  </si>
  <si>
    <t>rozpočtu</t>
  </si>
  <si>
    <t>neštátne ZUŠ a školské zariadenia</t>
  </si>
  <si>
    <t xml:space="preserve">Bežný rozpočet - </t>
  </si>
  <si>
    <t xml:space="preserve">Kapitálový rozpočet - </t>
  </si>
  <si>
    <t>Zariadenie pre seniorov</t>
  </si>
  <si>
    <t>REKAPITULÁCIA - spolu P-V</t>
  </si>
  <si>
    <t xml:space="preserve">Finančné operácie  - </t>
  </si>
  <si>
    <t>schválený</t>
  </si>
  <si>
    <t>Finančné aktíva:</t>
  </si>
  <si>
    <t>Finančné pasíva:</t>
  </si>
  <si>
    <t>spolu mesto</t>
  </si>
  <si>
    <t xml:space="preserve">REKAPITULÁCIA - spolu </t>
  </si>
  <si>
    <t>REKAPITULÁCIA - spolu</t>
  </si>
  <si>
    <t>Vyrovnaný rozpočet</t>
  </si>
  <si>
    <t>ŠŠZ</t>
  </si>
  <si>
    <t>NŠZ</t>
  </si>
  <si>
    <t>MsZ</t>
  </si>
  <si>
    <t>Plnenie</t>
  </si>
  <si>
    <t>2010</t>
  </si>
  <si>
    <t>2011</t>
  </si>
  <si>
    <t>Asociácia Fitness Gabrhel - M. Kotras</t>
  </si>
  <si>
    <t>Basketbalobý klub, N. Dubnica</t>
  </si>
  <si>
    <t>Katarína Uhláriková - cyklistika</t>
  </si>
  <si>
    <t>Klub slovenských turistov</t>
  </si>
  <si>
    <t>Mestská únia malého futbalu, N. Dca</t>
  </si>
  <si>
    <t>Mestský klub stolného tenisu, N. Dca</t>
  </si>
  <si>
    <t>TJ Mladosť - ŠK hádzaná</t>
  </si>
  <si>
    <t>Agentúra SUSAN</t>
  </si>
  <si>
    <t>Dychový orchester a mažoretky N. Dca - na činnosť</t>
  </si>
  <si>
    <t>CVČ - Folklórny súbor Dubinka</t>
  </si>
  <si>
    <t>cez rozpočet</t>
  </si>
  <si>
    <t>CVČ - tanečná skupina BGM</t>
  </si>
  <si>
    <t>CVČ - tanečná skupina "MINI DANCE"</t>
  </si>
  <si>
    <t>Výstava UCHO - Ladislav Sjekel</t>
  </si>
  <si>
    <t>Cirkevný zbor evanjelickej cirkvi a.v. Košeca</t>
  </si>
  <si>
    <t>Človek človeku</t>
  </si>
  <si>
    <t>Detská organizácia Fénix</t>
  </si>
  <si>
    <t>Farská charita N. Dca</t>
  </si>
  <si>
    <t>Farský úrad cirkevného zboru evanj. cirkev, N. Dca</t>
  </si>
  <si>
    <t>Slovenský rybársky zväz</t>
  </si>
  <si>
    <t>Útulok pre psov</t>
  </si>
  <si>
    <t>Zväz protikomunistického odboja v Ilave</t>
  </si>
  <si>
    <t>MŚ</t>
  </si>
  <si>
    <t>Súkromná základná škola, N. Dubnica</t>
  </si>
  <si>
    <t>Špeciálna základná škola, Dubnica n/V</t>
  </si>
  <si>
    <t>Spojená škola sv. J. Bosca, N. Dca</t>
  </si>
  <si>
    <t>Združenie klubu dôchodcov</t>
  </si>
  <si>
    <t>Centrum pre rodinu</t>
  </si>
  <si>
    <t>Jednota dôchodcov Slovenska,  ZO N. Dca</t>
  </si>
  <si>
    <t>Obec Topoľníky - pomoc pri odstraňovaní škôd</t>
  </si>
  <si>
    <t>Odborný liečebný ústav psychiatrický - Predná Hora</t>
  </si>
  <si>
    <t>SASS, Dubnica nad Váhom</t>
  </si>
  <si>
    <t>Slov. zväz zdravotne postihnutých, N. Dubnica</t>
  </si>
  <si>
    <t>Slov. zväz zdravotne postihnutých, Pov . Bystrica - športové hry</t>
  </si>
  <si>
    <t>Svojmpomocný Klub Stomikov - Ilco Ilava</t>
  </si>
  <si>
    <t>Únia nevidiacich a slabozrakých Slovenska</t>
  </si>
  <si>
    <t>Združenie na pomoc ľuďom  s ment.postihnutím</t>
  </si>
  <si>
    <t>Zväz sluchovo postihnutých, ZO Ilava</t>
  </si>
  <si>
    <t>Príspevky neštátnym subjektom - staroba</t>
  </si>
  <si>
    <t>Domov dôchodcov - spoluúčasť - fasáda</t>
  </si>
  <si>
    <t>Evanjelická cirkev - dotácia na stavbu kostola</t>
  </si>
  <si>
    <t>Občianske združenie - Húštik</t>
  </si>
  <si>
    <t>HC Nová Dubnica - pozemný hokej</t>
  </si>
  <si>
    <t>2012</t>
  </si>
  <si>
    <t>Združenie občanov káblovej  TV, IBV Miklovky , N. Dubnica</t>
  </si>
  <si>
    <t>Slovenská rada pre rodičovských združení</t>
  </si>
  <si>
    <t xml:space="preserve">Združenie klubu dôchodcov  </t>
  </si>
  <si>
    <t>Jednota dôchodcov Slovenska,  ZO Kolačín</t>
  </si>
  <si>
    <t>Rímskokatolícka cirkev  -  farnosť N.Dubnica - kostol , N.D.</t>
  </si>
  <si>
    <t>Rímskokatolícka cirkev  -  farnosť N.Dubnica - kostol m.č. Kolačín</t>
  </si>
  <si>
    <t>Občianske združenie EDEN</t>
  </si>
  <si>
    <t>Spojená škola sv. J. Bosca</t>
  </si>
  <si>
    <t>OVEČKOVO</t>
  </si>
  <si>
    <t>2013</t>
  </si>
  <si>
    <t>AK Spartak Dubnica n/V</t>
  </si>
  <si>
    <t>Bankový subjekt</t>
  </si>
  <si>
    <t>Účel úveru</t>
  </si>
  <si>
    <t>Materská škola</t>
  </si>
  <si>
    <t>skutočnosť</t>
  </si>
  <si>
    <t>ZpS</t>
  </si>
  <si>
    <t>NSZ</t>
  </si>
  <si>
    <t>spolu ŠSZ, ZpS a NSZ</t>
  </si>
  <si>
    <t>mzdy</t>
  </si>
  <si>
    <t xml:space="preserve">poistné </t>
  </si>
  <si>
    <t>Prehľad úverov mesta Nová Dubnica</t>
  </si>
  <si>
    <t>investičný úver</t>
  </si>
  <si>
    <t>OSA - Športová akadémia</t>
  </si>
  <si>
    <t>Cirkevný zbor evanjelickej cirkvi</t>
  </si>
  <si>
    <t>2014</t>
  </si>
  <si>
    <t>rok 2012</t>
  </si>
  <si>
    <t>rok 2014</t>
  </si>
  <si>
    <t>spolu</t>
  </si>
  <si>
    <t>Január</t>
  </si>
  <si>
    <t>Február</t>
  </si>
  <si>
    <t>Marec</t>
  </si>
  <si>
    <t>Apríl</t>
  </si>
  <si>
    <t xml:space="preserve">Máj </t>
  </si>
  <si>
    <t>Jún</t>
  </si>
  <si>
    <t xml:space="preserve">Júl </t>
  </si>
  <si>
    <t>August</t>
  </si>
  <si>
    <t>September</t>
  </si>
  <si>
    <t>Október</t>
  </si>
  <si>
    <t>November</t>
  </si>
  <si>
    <t>Poukázané 01</t>
  </si>
  <si>
    <t>Poukázané 02</t>
  </si>
  <si>
    <t>Poukázané 03</t>
  </si>
  <si>
    <t>Poukázané 04</t>
  </si>
  <si>
    <t>Poukázané 05</t>
  </si>
  <si>
    <t>Poukázané 06</t>
  </si>
  <si>
    <t>Poukázané 07</t>
  </si>
  <si>
    <t>Poukázané 08</t>
  </si>
  <si>
    <t>Poukázané 09</t>
  </si>
  <si>
    <t>Poukázané 10</t>
  </si>
  <si>
    <t>Poukázané 11</t>
  </si>
  <si>
    <t>ZŠ J. Kráľa</t>
  </si>
  <si>
    <t xml:space="preserve">ZŠ J. Kráľa </t>
  </si>
  <si>
    <t>POUKÁZANÉ</t>
  </si>
  <si>
    <t xml:space="preserve">Január </t>
  </si>
  <si>
    <t xml:space="preserve">Február </t>
  </si>
  <si>
    <t>Máj</t>
  </si>
  <si>
    <t>Júl</t>
  </si>
  <si>
    <t>December I</t>
  </si>
  <si>
    <t>VRÁTENÉ</t>
  </si>
  <si>
    <t>Špeciálna psychologicko-pedagogická poradňa</t>
  </si>
  <si>
    <t>Štátna dotácia</t>
  </si>
  <si>
    <t>neštátne školy</t>
  </si>
  <si>
    <t>December</t>
  </si>
  <si>
    <t>dotácia</t>
  </si>
  <si>
    <t>soc.znevýhodnené prostredie</t>
  </si>
  <si>
    <t>vzdelávacie                    poukazy</t>
  </si>
  <si>
    <t>výchova a                       vzdelávanie</t>
  </si>
  <si>
    <t>mesiac</t>
  </si>
  <si>
    <t>bazén</t>
  </si>
  <si>
    <t>prišlo</t>
  </si>
  <si>
    <t>Kapitálové výdavky</t>
  </si>
  <si>
    <t>Kapitálové príjmy</t>
  </si>
  <si>
    <t>Výnos v %</t>
  </si>
  <si>
    <t>Výnos z PDFO celkom</t>
  </si>
  <si>
    <t xml:space="preserve">   bežné príjmy ŠŠZ a NŠZ a rezerva</t>
  </si>
  <si>
    <t>Mesto                 *bežné príjmy</t>
  </si>
  <si>
    <t>Kontrolný stĺpec</t>
  </si>
  <si>
    <t>MŠ, ZŠ,CVČ,ZUŠ</t>
  </si>
  <si>
    <t>Obč. zdr. Eden, Spojená škola.sv. J. Bosca, ŠPPP</t>
  </si>
  <si>
    <t xml:space="preserve">Spolu </t>
  </si>
  <si>
    <t>odoslané finančné prostriedky</t>
  </si>
  <si>
    <t>Rok</t>
  </si>
  <si>
    <t>január</t>
  </si>
  <si>
    <t>február</t>
  </si>
  <si>
    <t>marec</t>
  </si>
  <si>
    <t>apríl</t>
  </si>
  <si>
    <t>máj</t>
  </si>
  <si>
    <t>jún</t>
  </si>
  <si>
    <t>júl</t>
  </si>
  <si>
    <t>august</t>
  </si>
  <si>
    <t>september</t>
  </si>
  <si>
    <t>október</t>
  </si>
  <si>
    <t>november</t>
  </si>
  <si>
    <t>december</t>
  </si>
  <si>
    <t>dorovnanie</t>
  </si>
  <si>
    <t>1 - 2</t>
  </si>
  <si>
    <t>1 - 3</t>
  </si>
  <si>
    <t>1 - 4</t>
  </si>
  <si>
    <t>1 - 5</t>
  </si>
  <si>
    <t>1 - 6</t>
  </si>
  <si>
    <t>1 - 7</t>
  </si>
  <si>
    <t>1 - 8</t>
  </si>
  <si>
    <t>1 - 9</t>
  </si>
  <si>
    <t>1 - 10</t>
  </si>
  <si>
    <t>1 - 11</t>
  </si>
  <si>
    <t>1 - 12</t>
  </si>
  <si>
    <t>1 - 13 / vyrovnanie /</t>
  </si>
  <si>
    <t>/ napočítané aj s vyrovnaním od prvého mesiaca /</t>
  </si>
  <si>
    <t>mesiac / rok</t>
  </si>
  <si>
    <t>strava ZS</t>
  </si>
  <si>
    <t>školské potreby</t>
  </si>
  <si>
    <t>strava</t>
  </si>
  <si>
    <t>Rozvoj obcí</t>
  </si>
  <si>
    <t xml:space="preserve">*celkom podielová daň je </t>
  </si>
  <si>
    <t>II.ZŠ Janka Kráľa</t>
  </si>
  <si>
    <t>Poukázané 12</t>
  </si>
  <si>
    <t>2015</t>
  </si>
  <si>
    <t>príspevok na učebnice</t>
  </si>
  <si>
    <t>ČSOB a.s.</t>
  </si>
  <si>
    <t>refinancovanie úverov a na invest.akcie</t>
  </si>
  <si>
    <t>ŠFRB I</t>
  </si>
  <si>
    <t>ŠFRB II</t>
  </si>
  <si>
    <t>2*9 bj - výstavba</t>
  </si>
  <si>
    <t>2*9 bj - odkúpenie</t>
  </si>
  <si>
    <r>
      <t xml:space="preserve">* na </t>
    </r>
    <r>
      <rPr>
        <b/>
        <sz val="10"/>
        <rFont val="Times New Roman CE"/>
        <family val="1"/>
        <charset val="238"/>
      </rPr>
      <t xml:space="preserve">mesto </t>
    </r>
    <r>
      <rPr>
        <sz val="10"/>
        <rFont val="Times New Roman CE"/>
        <family val="1"/>
        <charset val="238"/>
      </rPr>
      <t xml:space="preserve">je rozpočtovaný výnos z podielových daní vo výške </t>
    </r>
  </si>
  <si>
    <r>
      <t>* na</t>
    </r>
    <r>
      <rPr>
        <b/>
        <sz val="10"/>
        <rFont val="Times New Roman CE"/>
        <family val="1"/>
        <charset val="238"/>
      </rPr>
      <t xml:space="preserve"> neštátne subjekty </t>
    </r>
    <r>
      <rPr>
        <sz val="10"/>
        <rFont val="Times New Roman CE"/>
        <family val="1"/>
        <charset val="238"/>
      </rPr>
      <t xml:space="preserve">je rozpočtovaný výnos z podielových daní vo výške </t>
    </r>
  </si>
  <si>
    <r>
      <t xml:space="preserve">* na </t>
    </r>
    <r>
      <rPr>
        <b/>
        <sz val="10"/>
        <rFont val="Times New Roman CE"/>
        <family val="1"/>
        <charset val="238"/>
      </rPr>
      <t>originálne kompetenci</t>
    </r>
    <r>
      <rPr>
        <b/>
        <sz val="10"/>
        <rFont val="Times New Roman CE"/>
        <charset val="238"/>
      </rPr>
      <t>e</t>
    </r>
    <r>
      <rPr>
        <sz val="10"/>
        <rFont val="Times New Roman CE"/>
        <family val="1"/>
        <charset val="238"/>
      </rPr>
      <t xml:space="preserve"> pre ŠŠZ je rozpočtovaný výnos z podielových daní vo výške </t>
    </r>
  </si>
  <si>
    <r>
      <t xml:space="preserve">* na </t>
    </r>
    <r>
      <rPr>
        <b/>
        <sz val="10"/>
        <rFont val="Times New Roman CE"/>
        <family val="1"/>
        <charset val="238"/>
      </rPr>
      <t>originálne kompetenci</t>
    </r>
    <r>
      <rPr>
        <b/>
        <sz val="10"/>
        <rFont val="Times New Roman CE"/>
        <charset val="238"/>
      </rPr>
      <t>e</t>
    </r>
    <r>
      <rPr>
        <sz val="10"/>
        <rFont val="Times New Roman CE"/>
        <family val="1"/>
        <charset val="238"/>
      </rPr>
      <t xml:space="preserve"> pre ZpS je  rozpočtovaný výnos z podielových daní vo výške </t>
    </r>
  </si>
  <si>
    <t>2016</t>
  </si>
  <si>
    <t>Ochrana pred požiarmi</t>
  </si>
  <si>
    <t>Dobrovoľný hasičský  zbor N.D.  - Kolačín</t>
  </si>
  <si>
    <t>rok 2016</t>
  </si>
  <si>
    <t>rok 2015</t>
  </si>
  <si>
    <r>
      <t xml:space="preserve">Zákon č.583/2004 Z.z. O rozpočtových pravidlách územnej samosprávy - </t>
    </r>
    <r>
      <rPr>
        <b/>
        <sz val="10"/>
        <rFont val="Calibri"/>
        <family val="2"/>
        <charset val="238"/>
      </rPr>
      <t>§</t>
    </r>
    <r>
      <rPr>
        <b/>
        <sz val="10"/>
        <rFont val="Arial Narrow"/>
        <family val="2"/>
        <charset val="238"/>
      </rPr>
      <t xml:space="preserve"> 14 Zmeny rozpočtu a rozpočtové opatrenia - ods. 2 - Príslušný orgán obce alebo VÚC vykonáva zmeny rozpočtu v priebehu rozpočtového roka rozpčtovými opatreniami, ktorými sú:</t>
    </r>
  </si>
  <si>
    <t>a) presun rozpočtovaných prosriedkov</t>
  </si>
  <si>
    <t>b) povolené prekročenie  a viazanie príjmov</t>
  </si>
  <si>
    <t>c) povolené prekročenie  a viazanie výdavkov</t>
  </si>
  <si>
    <t>d) povolené prekročenie  a viazanie finančných prostriedkov</t>
  </si>
  <si>
    <t>Zmena príjmov</t>
  </si>
  <si>
    <t>Zmena výdavkov</t>
  </si>
  <si>
    <t>Rozpočet po zmene</t>
  </si>
  <si>
    <t>dátum zmeny</t>
  </si>
  <si>
    <t>primátor mesta</t>
  </si>
  <si>
    <t>suma</t>
  </si>
  <si>
    <t>*</t>
  </si>
  <si>
    <t>cestovné náklady</t>
  </si>
  <si>
    <t>HN, odchodné , PN</t>
  </si>
  <si>
    <t xml:space="preserve">  </t>
  </si>
  <si>
    <t>mzdy ,tovary, transfery</t>
  </si>
  <si>
    <t>ŠFRB Letka II.</t>
  </si>
  <si>
    <t xml:space="preserve">ŠFRB Letka I. </t>
  </si>
  <si>
    <t>SLSP a.s.</t>
  </si>
  <si>
    <t>2017</t>
  </si>
  <si>
    <t>AKTIVIVITY DW KLUB</t>
  </si>
  <si>
    <t>Tenisový klub Nová Dubnica</t>
  </si>
  <si>
    <t>Nová Dubnica Invest s.r.o.</t>
  </si>
  <si>
    <t xml:space="preserve">zmena </t>
  </si>
  <si>
    <t>rok 2017</t>
  </si>
  <si>
    <t xml:space="preserve">   </t>
  </si>
  <si>
    <t>potraviny</t>
  </si>
  <si>
    <t>p.č.</t>
  </si>
  <si>
    <t>2018</t>
  </si>
  <si>
    <t>rok 2018</t>
  </si>
  <si>
    <t>FK</t>
  </si>
  <si>
    <t>FK - letný tábor</t>
  </si>
  <si>
    <t>LT - Len Tanec</t>
  </si>
  <si>
    <t>SORELA</t>
  </si>
  <si>
    <t>TEKOS Nová Dubnica s.r.o.</t>
  </si>
  <si>
    <t>pridelené prostriedky</t>
  </si>
  <si>
    <t>zúčtovanie - vratka</t>
  </si>
  <si>
    <t xml:space="preserve">prenos </t>
  </si>
  <si>
    <t>2019</t>
  </si>
  <si>
    <t>nedočerpané prostriedky</t>
  </si>
  <si>
    <t>rok 2019</t>
  </si>
  <si>
    <t>2020</t>
  </si>
  <si>
    <t>The Gospel family o.z. - Trojkráľový večer</t>
  </si>
  <si>
    <t>Nemocnica s poliklinikou Ilava n.o.</t>
  </si>
  <si>
    <t>ČSOB Leasing a.s.</t>
  </si>
  <si>
    <t>spotrebný úver</t>
  </si>
  <si>
    <t>Dotácia  UPSVaR - ZS</t>
  </si>
  <si>
    <t>Dotácia  UPSVaR - MS</t>
  </si>
  <si>
    <t>odchodné</t>
  </si>
  <si>
    <t>December I.</t>
  </si>
  <si>
    <t>December II.</t>
  </si>
  <si>
    <t>mzdové výdavky</t>
  </si>
  <si>
    <t>prevádzkové výdavky</t>
  </si>
  <si>
    <t>dotácia MPSVaR</t>
  </si>
  <si>
    <t>príjem za stravu</t>
  </si>
  <si>
    <t>príjem za réžiu</t>
  </si>
  <si>
    <t>hmotná núdza /strava</t>
  </si>
  <si>
    <t>réžia ŠJ</t>
  </si>
  <si>
    <t>rok 2020</t>
  </si>
  <si>
    <t>K informácii:</t>
  </si>
  <si>
    <t xml:space="preserve">Por. </t>
  </si>
  <si>
    <t>Predmet   pohľadávky</t>
  </si>
  <si>
    <t>Pohľ. v lehote splatnosti</t>
  </si>
  <si>
    <t>číslo</t>
  </si>
  <si>
    <t>v €</t>
  </si>
  <si>
    <t>Daň z nehnuteľnosti</t>
  </si>
  <si>
    <t>rok 2013</t>
  </si>
  <si>
    <t>I.Q</t>
  </si>
  <si>
    <t>II.Q</t>
  </si>
  <si>
    <t>III.Q</t>
  </si>
  <si>
    <t>IV.Q</t>
  </si>
  <si>
    <t>Daň za predajné automaty</t>
  </si>
  <si>
    <t>Daň za nevýherné hracie automaty</t>
  </si>
  <si>
    <t>4a</t>
  </si>
  <si>
    <t>Poplatok za odpad</t>
  </si>
  <si>
    <t>4b</t>
  </si>
  <si>
    <t>Poplatok za množstevný odpad</t>
  </si>
  <si>
    <t>Poplatky za psov</t>
  </si>
  <si>
    <t>Verejné priestranstvo</t>
  </si>
  <si>
    <t>Prenájom pozemkov</t>
  </si>
  <si>
    <t>8a</t>
  </si>
  <si>
    <t>Prenájom bytov</t>
  </si>
  <si>
    <t>8b</t>
  </si>
  <si>
    <t>Prenájom 42 b.j.</t>
  </si>
  <si>
    <t>8c</t>
  </si>
  <si>
    <t>Prenájom 2*9 bytovej jednotky I.</t>
  </si>
  <si>
    <t>8d</t>
  </si>
  <si>
    <t>Prenájom 2*9 bytovej jednotky II.</t>
  </si>
  <si>
    <t>8e</t>
  </si>
  <si>
    <t>Prenájom Letka I.</t>
  </si>
  <si>
    <t>8f</t>
  </si>
  <si>
    <t>Prenájom Letka II.</t>
  </si>
  <si>
    <t>8g</t>
  </si>
  <si>
    <t>Prenájom nebytových priestorov</t>
  </si>
  <si>
    <t>8h</t>
  </si>
  <si>
    <t>Prenájom MsZS</t>
  </si>
  <si>
    <t>Pokuty a penále</t>
  </si>
  <si>
    <t>Prenájom mestskej tržnice</t>
  </si>
  <si>
    <t>Pohľadávky z faktúr v evidencii mesta</t>
  </si>
  <si>
    <t>Daň za ubytovanie</t>
  </si>
  <si>
    <t>Poplatok za malý zdroj znečistenia</t>
  </si>
  <si>
    <t>Pohľadávky zo zmlúv</t>
  </si>
  <si>
    <t>Pohľadávky z predaja pozemkov</t>
  </si>
  <si>
    <t>Pohľadávky spolu</t>
  </si>
  <si>
    <t>pokles</t>
  </si>
  <si>
    <t>nárast</t>
  </si>
  <si>
    <t>Rozpočet 2021</t>
  </si>
  <si>
    <t>špecifiká</t>
  </si>
  <si>
    <t>2021</t>
  </si>
  <si>
    <t>Nočná jazda Považím</t>
  </si>
  <si>
    <t>OZ Kaplnka Kolačín</t>
  </si>
  <si>
    <t>vlastné príjmy - iné</t>
  </si>
  <si>
    <t>KSU-kul. a ved. súťaže</t>
  </si>
  <si>
    <t>dar</t>
  </si>
  <si>
    <t>príspevok na žiaka so SZP</t>
  </si>
  <si>
    <t xml:space="preserve">materiál </t>
  </si>
  <si>
    <t>rok 2021</t>
  </si>
  <si>
    <t>do roku 2011</t>
  </si>
  <si>
    <t>rok 2022</t>
  </si>
  <si>
    <t>škola v prírode</t>
  </si>
  <si>
    <t>lyžiarsky zájazd</t>
  </si>
  <si>
    <t>2022</t>
  </si>
  <si>
    <t>TRISPORT</t>
  </si>
  <si>
    <t>ČSOB a.s. II</t>
  </si>
  <si>
    <t>ŠFRB ZSS</t>
  </si>
  <si>
    <t>výstavba ZSS</t>
  </si>
  <si>
    <t>Splátka úrokov za rok 2023</t>
  </si>
  <si>
    <t>Splátka istiny za rok 2023</t>
  </si>
  <si>
    <t>Dlh k 31.12.2023</t>
  </si>
  <si>
    <t xml:space="preserve">SLSP a.s. </t>
  </si>
  <si>
    <t>univerzálny splátkový úver</t>
  </si>
  <si>
    <t>Environmentálny fond</t>
  </si>
  <si>
    <t>Environmentálny úver I</t>
  </si>
  <si>
    <t>Environmentálny úver II</t>
  </si>
  <si>
    <r>
      <t>Výnos dane z príjmov územnej samospráve  na rok 2023 - /5 412 664,- stránka MF SR</t>
    </r>
    <r>
      <rPr>
        <b/>
        <sz val="14"/>
        <color indexed="10"/>
        <rFont val="Times New Roman CE"/>
        <charset val="238"/>
      </rPr>
      <t xml:space="preserve"> </t>
    </r>
    <r>
      <rPr>
        <b/>
        <sz val="14"/>
        <rFont val="Times New Roman CE"/>
        <family val="1"/>
        <charset val="238"/>
      </rPr>
      <t>€/</t>
    </r>
  </si>
  <si>
    <t>prognóza 2/2023 - 5 402 149,-</t>
  </si>
  <si>
    <t>ZSS Tri duby</t>
  </si>
  <si>
    <t>ZSS</t>
  </si>
  <si>
    <t>18.4.2023</t>
  </si>
  <si>
    <t>*dorovnanie</t>
  </si>
  <si>
    <t>22.6.2023</t>
  </si>
  <si>
    <t>30.6.2023</t>
  </si>
  <si>
    <t>19.7.2023</t>
  </si>
  <si>
    <t>20.7.2023</t>
  </si>
  <si>
    <r>
      <t xml:space="preserve">* na </t>
    </r>
    <r>
      <rPr>
        <b/>
        <sz val="10"/>
        <rFont val="Times New Roman CE"/>
        <family val="1"/>
        <charset val="238"/>
      </rPr>
      <t>originálne kompetenci</t>
    </r>
    <r>
      <rPr>
        <b/>
        <sz val="10"/>
        <rFont val="Times New Roman CE"/>
        <charset val="238"/>
      </rPr>
      <t>e</t>
    </r>
    <r>
      <rPr>
        <sz val="10"/>
        <rFont val="Times New Roman CE"/>
        <family val="1"/>
        <charset val="238"/>
      </rPr>
      <t xml:space="preserve"> pre ZSS je  rozpočtovaný výnos z podielových daní vo výške </t>
    </r>
  </si>
  <si>
    <t>14.8.2023</t>
  </si>
  <si>
    <t>27.9.2023</t>
  </si>
  <si>
    <t>3.10.2023</t>
  </si>
  <si>
    <t>29.11.2023</t>
  </si>
  <si>
    <t>14.12.2023</t>
  </si>
  <si>
    <t>Neštátne školské zariadenia - 2023</t>
  </si>
  <si>
    <t>Rozpočet 2023</t>
  </si>
  <si>
    <t>ORIGINÁLNE KOMPETENCIE - ŠŠZ - rozpočet na rok 2023</t>
  </si>
  <si>
    <t>Štátne školské zariadenia - rok 2023</t>
  </si>
  <si>
    <t xml:space="preserve">Vývoj podielu obce na výnose dane z príjmov fyzických osôb za roky 2007 - 2023  -   tabuľková časť </t>
  </si>
  <si>
    <t>ZpS a ZSS</t>
  </si>
  <si>
    <t>PRENESENÉ KOMPETENCIE  na rok 2023</t>
  </si>
  <si>
    <t>príspevok na rekreáciu</t>
  </si>
  <si>
    <t>špecifiká -  11UA</t>
  </si>
  <si>
    <t>špecifiká -  111</t>
  </si>
  <si>
    <t>HMOTNÁ NÚDZA A DOTÁCIA NA STRAVU   2023</t>
  </si>
  <si>
    <t>diétne stravovanie</t>
  </si>
  <si>
    <t>VLASTNÉ PRÍJMY - rozpočet rok 2023/školné/</t>
  </si>
  <si>
    <t>Prehľad poskytnutých dotácií za roky 2008 - 2023    /údaje sú v EUR/.</t>
  </si>
  <si>
    <t>2023</t>
  </si>
  <si>
    <t xml:space="preserve">ZpS </t>
  </si>
  <si>
    <t>príjem zo školného</t>
  </si>
  <si>
    <t>príjem z dobropisov</t>
  </si>
  <si>
    <t>dary a granty</t>
  </si>
  <si>
    <t>projekt  / vychovávateľ</t>
  </si>
  <si>
    <t>projekt  / profesia</t>
  </si>
  <si>
    <t>lyžiarsky kurz</t>
  </si>
  <si>
    <t>edukačné publikácie</t>
  </si>
  <si>
    <t>Rozpočet a plnenie právnych subjektov za rok 2023</t>
  </si>
  <si>
    <t>Plnenie rozpočtu k 31.12.2023</t>
  </si>
  <si>
    <t>ZpS  a ZSS</t>
  </si>
  <si>
    <t>REKAPITULÁCIA - spolu FO</t>
  </si>
  <si>
    <r>
      <t xml:space="preserve"> </t>
    </r>
    <r>
      <rPr>
        <b/>
        <sz val="12"/>
        <rFont val="Arial Narrow"/>
        <family val="2"/>
        <charset val="238"/>
      </rPr>
      <t>Prehľad  pohľadávok k 31.12.2023 v členení podľa čas. obdobia a  predmetu  .</t>
    </r>
  </si>
  <si>
    <t>rok 2023</t>
  </si>
  <si>
    <t>Pohľadávky z poplatku za rozvoj</t>
  </si>
  <si>
    <t>Spolu za I.Q 2023</t>
  </si>
  <si>
    <t>Spolu za II.Q 2023</t>
  </si>
  <si>
    <t>Spolu za III.Q 2023</t>
  </si>
  <si>
    <t>Spolu za IV.Q  2023</t>
  </si>
  <si>
    <t>pokles/nárast medzi I.Q 2023 a IV.Q 2022</t>
  </si>
  <si>
    <t>preklenovací úver</t>
  </si>
  <si>
    <t>v rozpočte mesta</t>
  </si>
  <si>
    <t>v rozpočte subjektu</t>
  </si>
  <si>
    <t>Porovnanie výnosu z PDFO v jednotlivých  mesiacoch za obdobie 2010 - 2023/ údaje sú v € /</t>
  </si>
  <si>
    <t>Celková výška evidovaných pohľadávok na podsúvahovom účte k 31.12.2023 je 54 184,54 €.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</si>
</sst>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98" formatCode="m/\ yyyy"/>
  </numFmts>
  <fonts count="109" x14ac:knownFonts="1">
    <font>
      <sz val="10"/>
      <name val="Arial CE"/>
      <charset val="238"/>
    </font>
    <font>
      <b/>
      <sz val="10"/>
      <name val="Times New Roman CE"/>
      <family val="1"/>
      <charset val="238"/>
    </font>
    <font>
      <sz val="10"/>
      <name val="Times New Roman CE"/>
      <family val="1"/>
      <charset val="238"/>
    </font>
    <font>
      <b/>
      <i/>
      <sz val="10"/>
      <name val="Times New Roman CE"/>
      <family val="1"/>
      <charset val="238"/>
    </font>
    <font>
      <b/>
      <sz val="10"/>
      <name val="Arial CE"/>
      <charset val="238"/>
    </font>
    <font>
      <b/>
      <i/>
      <sz val="10"/>
      <name val="Times New Roman CE"/>
      <charset val="238"/>
    </font>
    <font>
      <sz val="10"/>
      <name val="Times New Roman CE"/>
      <charset val="238"/>
    </font>
    <font>
      <sz val="10"/>
      <name val="Arial"/>
      <family val="2"/>
      <charset val="238"/>
    </font>
    <font>
      <b/>
      <sz val="11"/>
      <name val="Arial Narrow"/>
      <family val="2"/>
      <charset val="238"/>
    </font>
    <font>
      <sz val="11"/>
      <name val="Arial Narrow"/>
      <family val="2"/>
      <charset val="238"/>
    </font>
    <font>
      <sz val="10"/>
      <name val="Arial Narrow"/>
      <family val="2"/>
      <charset val="238"/>
    </font>
    <font>
      <b/>
      <sz val="10"/>
      <name val="Arial Narrow"/>
      <family val="2"/>
      <charset val="238"/>
    </font>
    <font>
      <sz val="12"/>
      <name val="Arial Narrow"/>
      <family val="2"/>
      <charset val="238"/>
    </font>
    <font>
      <b/>
      <sz val="12"/>
      <name val="Arial Narrow"/>
      <family val="2"/>
      <charset val="238"/>
    </font>
    <font>
      <b/>
      <i/>
      <sz val="10"/>
      <name val="Arial Narrow"/>
      <family val="2"/>
      <charset val="238"/>
    </font>
    <font>
      <i/>
      <sz val="10"/>
      <name val="Arial Narrow"/>
      <family val="2"/>
      <charset val="238"/>
    </font>
    <font>
      <sz val="10"/>
      <color indexed="10"/>
      <name val="Arial Narrow"/>
      <family val="2"/>
      <charset val="238"/>
    </font>
    <font>
      <b/>
      <i/>
      <sz val="10"/>
      <color indexed="10"/>
      <name val="Arial Narrow"/>
      <family val="2"/>
      <charset val="238"/>
    </font>
    <font>
      <b/>
      <sz val="11"/>
      <color indexed="10"/>
      <name val="Arial Narrow"/>
      <family val="2"/>
      <charset val="238"/>
    </font>
    <font>
      <b/>
      <i/>
      <sz val="8.5"/>
      <name val="Arial Narrow"/>
      <family val="2"/>
      <charset val="238"/>
    </font>
    <font>
      <b/>
      <sz val="10"/>
      <color indexed="14"/>
      <name val="Arial Narrow"/>
      <family val="2"/>
      <charset val="238"/>
    </font>
    <font>
      <b/>
      <i/>
      <sz val="10"/>
      <color indexed="12"/>
      <name val="Arial Narrow"/>
      <family val="2"/>
      <charset val="238"/>
    </font>
    <font>
      <sz val="8"/>
      <name val="Arial Narrow"/>
      <family val="2"/>
      <charset val="238"/>
    </font>
    <font>
      <sz val="10"/>
      <color indexed="59"/>
      <name val="Arial Narrow"/>
      <family val="2"/>
      <charset val="238"/>
    </font>
    <font>
      <b/>
      <sz val="10"/>
      <color indexed="59"/>
      <name val="Arial Narrow"/>
      <family val="2"/>
      <charset val="238"/>
    </font>
    <font>
      <sz val="10"/>
      <color indexed="14"/>
      <name val="Arial Narrow"/>
      <family val="2"/>
      <charset val="238"/>
    </font>
    <font>
      <b/>
      <sz val="10"/>
      <name val="Times New Roman CE"/>
      <charset val="238"/>
    </font>
    <font>
      <b/>
      <sz val="8"/>
      <name val="Times New Roman CE"/>
      <charset val="238"/>
    </font>
    <font>
      <b/>
      <sz val="9"/>
      <name val="Times New Roman CE"/>
      <charset val="238"/>
    </font>
    <font>
      <sz val="22"/>
      <name val="Times New Roman CE"/>
      <family val="1"/>
      <charset val="238"/>
    </font>
    <font>
      <b/>
      <sz val="22"/>
      <name val="Times New Roman CE"/>
      <family val="1"/>
      <charset val="238"/>
    </font>
    <font>
      <b/>
      <i/>
      <sz val="22"/>
      <name val="Times New Roman CE"/>
      <family val="1"/>
      <charset val="238"/>
    </font>
    <font>
      <sz val="9"/>
      <name val="Times New Roman CE"/>
      <family val="1"/>
      <charset val="238"/>
    </font>
    <font>
      <b/>
      <sz val="9"/>
      <color indexed="59"/>
      <name val="Times New Roman CE"/>
      <family val="1"/>
      <charset val="238"/>
    </font>
    <font>
      <b/>
      <i/>
      <sz val="9"/>
      <color indexed="59"/>
      <name val="Times New Roman CE"/>
      <family val="1"/>
      <charset val="238"/>
    </font>
    <font>
      <b/>
      <sz val="14"/>
      <color indexed="59"/>
      <name val="Times New Roman CE"/>
      <family val="1"/>
      <charset val="238"/>
    </font>
    <font>
      <b/>
      <sz val="10"/>
      <color indexed="14"/>
      <name val="Times New Roman CE"/>
      <family val="1"/>
      <charset val="238"/>
    </font>
    <font>
      <b/>
      <i/>
      <sz val="10"/>
      <color indexed="21"/>
      <name val="Times New Roman CE"/>
      <family val="1"/>
      <charset val="238"/>
    </font>
    <font>
      <b/>
      <i/>
      <sz val="10"/>
      <color indexed="10"/>
      <name val="Times New Roman CE"/>
      <family val="1"/>
      <charset val="238"/>
    </font>
    <font>
      <i/>
      <sz val="10"/>
      <name val="Times New Roman CE"/>
      <charset val="238"/>
    </font>
    <font>
      <sz val="10"/>
      <color indexed="12"/>
      <name val="Times New Roman CE"/>
      <charset val="238"/>
    </font>
    <font>
      <sz val="22"/>
      <name val="Arial CE"/>
      <charset val="238"/>
    </font>
    <font>
      <b/>
      <sz val="14"/>
      <color indexed="59"/>
      <name val="Arial CE"/>
      <charset val="238"/>
    </font>
    <font>
      <b/>
      <sz val="10"/>
      <color indexed="18"/>
      <name val="Times New Roman"/>
      <family val="1"/>
      <charset val="238"/>
    </font>
    <font>
      <b/>
      <sz val="10"/>
      <color indexed="17"/>
      <name val="Times New Roman"/>
      <family val="1"/>
      <charset val="238"/>
    </font>
    <font>
      <b/>
      <sz val="10"/>
      <color indexed="17"/>
      <name val="Times New Roman CE"/>
      <family val="1"/>
      <charset val="238"/>
    </font>
    <font>
      <b/>
      <i/>
      <sz val="10"/>
      <color indexed="17"/>
      <name val="Times New Roman CE"/>
      <family val="1"/>
      <charset val="238"/>
    </font>
    <font>
      <b/>
      <sz val="16"/>
      <name val="Arial Narrow"/>
      <family val="2"/>
      <charset val="238"/>
    </font>
    <font>
      <sz val="8"/>
      <name val="Times New Roman CE"/>
      <family val="1"/>
      <charset val="238"/>
    </font>
    <font>
      <b/>
      <sz val="14"/>
      <name val="Arial Narrow"/>
      <family val="2"/>
      <charset val="238"/>
    </font>
    <font>
      <b/>
      <i/>
      <sz val="10"/>
      <color indexed="12"/>
      <name val="Times New Roman CE"/>
      <charset val="238"/>
    </font>
    <font>
      <b/>
      <sz val="10"/>
      <color indexed="53"/>
      <name val="Times New Roman CE"/>
      <family val="1"/>
      <charset val="238"/>
    </font>
    <font>
      <b/>
      <sz val="14"/>
      <name val="Times New Roman CE"/>
      <family val="1"/>
      <charset val="238"/>
    </font>
    <font>
      <b/>
      <sz val="14"/>
      <color indexed="10"/>
      <name val="Times New Roman CE"/>
      <charset val="238"/>
    </font>
    <font>
      <sz val="14"/>
      <name val="Arial CE"/>
      <charset val="238"/>
    </font>
    <font>
      <b/>
      <sz val="12"/>
      <name val="Times New Roman CE"/>
      <family val="1"/>
      <charset val="238"/>
    </font>
    <font>
      <b/>
      <sz val="10"/>
      <color indexed="56"/>
      <name val="Times New Roman CE"/>
      <family val="1"/>
      <charset val="238"/>
    </font>
    <font>
      <b/>
      <sz val="8"/>
      <color indexed="10"/>
      <name val="Times New Roman CE"/>
      <family val="1"/>
      <charset val="238"/>
    </font>
    <font>
      <b/>
      <sz val="10"/>
      <color indexed="10"/>
      <name val="Times New Roman CE"/>
      <family val="1"/>
      <charset val="238"/>
    </font>
    <font>
      <b/>
      <sz val="10"/>
      <color indexed="12"/>
      <name val="Times New Roman CE"/>
      <family val="1"/>
      <charset val="238"/>
    </font>
    <font>
      <b/>
      <sz val="16"/>
      <name val="Times New Roman CE"/>
      <family val="1"/>
      <charset val="238"/>
    </font>
    <font>
      <sz val="9"/>
      <name val="Arial Narrow"/>
      <family val="2"/>
      <charset val="238"/>
    </font>
    <font>
      <b/>
      <sz val="10"/>
      <name val="Calibri"/>
      <family val="2"/>
      <charset val="238"/>
    </font>
    <font>
      <sz val="7"/>
      <name val="Arial Narrow"/>
      <family val="2"/>
      <charset val="238"/>
    </font>
    <font>
      <b/>
      <sz val="10"/>
      <color indexed="10"/>
      <name val="Times New Roman CE"/>
      <charset val="238"/>
    </font>
    <font>
      <sz val="8"/>
      <name val="Arial CE"/>
      <charset val="238"/>
    </font>
    <font>
      <b/>
      <sz val="8"/>
      <name val="Arial Narrow"/>
      <family val="2"/>
      <charset val="238"/>
    </font>
    <font>
      <i/>
      <sz val="10"/>
      <color indexed="10"/>
      <name val="Times New Roman CE"/>
      <charset val="238"/>
    </font>
    <font>
      <b/>
      <sz val="10"/>
      <color indexed="8"/>
      <name val="Arial Narrow"/>
      <family val="2"/>
      <charset val="238"/>
    </font>
    <font>
      <b/>
      <sz val="9"/>
      <name val="Arial Narrow"/>
      <family val="2"/>
      <charset val="238"/>
    </font>
    <font>
      <b/>
      <sz val="10"/>
      <color indexed="12"/>
      <name val="Times New Roman CE"/>
      <charset val="238"/>
    </font>
    <font>
      <sz val="8"/>
      <color indexed="59"/>
      <name val="Times New Roman CE"/>
      <family val="1"/>
      <charset val="238"/>
    </font>
    <font>
      <i/>
      <sz val="10"/>
      <color indexed="21"/>
      <name val="Times New Roman CE"/>
      <charset val="238"/>
    </font>
    <font>
      <b/>
      <i/>
      <sz val="9"/>
      <name val="Arial Narrow"/>
      <family val="2"/>
      <charset val="238"/>
    </font>
    <font>
      <sz val="6"/>
      <name val="Arial Narrow"/>
      <family val="2"/>
      <charset val="238"/>
    </font>
    <font>
      <b/>
      <i/>
      <sz val="6"/>
      <name val="Arial Narrow"/>
      <family val="2"/>
      <charset val="238"/>
    </font>
    <font>
      <b/>
      <i/>
      <sz val="10"/>
      <color indexed="53"/>
      <name val="Times New Roman CE"/>
      <family val="1"/>
      <charset val="238"/>
    </font>
    <font>
      <b/>
      <sz val="10"/>
      <color indexed="53"/>
      <name val="Times New Roman"/>
      <family val="1"/>
      <charset val="238"/>
    </font>
    <font>
      <b/>
      <i/>
      <sz val="10"/>
      <color indexed="53"/>
      <name val="Times New Roman"/>
      <family val="1"/>
      <charset val="238"/>
    </font>
    <font>
      <b/>
      <i/>
      <sz val="10"/>
      <color indexed="20"/>
      <name val="Times New Roman CE"/>
      <family val="1"/>
      <charset val="238"/>
    </font>
    <font>
      <b/>
      <i/>
      <sz val="10"/>
      <color indexed="12"/>
      <name val="Times New Roman CE"/>
      <family val="1"/>
      <charset val="238"/>
    </font>
    <font>
      <i/>
      <sz val="10"/>
      <color indexed="20"/>
      <name val="Times New Roman CE"/>
      <charset val="238"/>
    </font>
    <font>
      <i/>
      <sz val="10"/>
      <color indexed="12"/>
      <name val="Times New Roman CE"/>
      <charset val="238"/>
    </font>
    <font>
      <b/>
      <sz val="10"/>
      <color indexed="10"/>
      <name val="Arial Narrow"/>
      <family val="2"/>
      <charset val="238"/>
    </font>
    <font>
      <b/>
      <i/>
      <sz val="10"/>
      <color indexed="10"/>
      <name val="Times New Roman CE"/>
      <charset val="238"/>
    </font>
    <font>
      <b/>
      <sz val="10"/>
      <color theme="9" tint="-0.249977111117893"/>
      <name val="Times New Roman CE"/>
      <family val="1"/>
      <charset val="238"/>
    </font>
    <font>
      <b/>
      <sz val="10"/>
      <color theme="5" tint="-0.249977111117893"/>
      <name val="Times New Roman"/>
      <family val="1"/>
      <charset val="238"/>
    </font>
    <font>
      <b/>
      <i/>
      <sz val="10"/>
      <color theme="5" tint="-0.249977111117893"/>
      <name val="Times New Roman CE"/>
      <family val="1"/>
      <charset val="238"/>
    </font>
    <font>
      <b/>
      <i/>
      <sz val="10"/>
      <color theme="7" tint="-0.499984740745262"/>
      <name val="Times New Roman CE"/>
      <family val="1"/>
      <charset val="238"/>
    </font>
    <font>
      <b/>
      <i/>
      <sz val="10"/>
      <color theme="9" tint="-0.249977111117893"/>
      <name val="Times New Roman CE"/>
      <family val="1"/>
      <charset val="238"/>
    </font>
    <font>
      <sz val="10"/>
      <color theme="7" tint="-0.249977111117893"/>
      <name val="Arial Narrow"/>
      <family val="2"/>
      <charset val="238"/>
    </font>
    <font>
      <b/>
      <sz val="10"/>
      <color rgb="FFFF0000"/>
      <name val="Arial Narrow"/>
      <family val="2"/>
      <charset val="238"/>
    </font>
    <font>
      <b/>
      <i/>
      <sz val="10"/>
      <color theme="4"/>
      <name val="Arial Narrow"/>
      <family val="2"/>
      <charset val="238"/>
    </font>
    <font>
      <sz val="10"/>
      <color rgb="FFFF0000"/>
      <name val="Arial Narrow"/>
      <family val="2"/>
      <charset val="238"/>
    </font>
    <font>
      <b/>
      <sz val="10"/>
      <color rgb="FF0070C0"/>
      <name val="Times New Roman CE"/>
      <charset val="238"/>
    </font>
    <font>
      <b/>
      <i/>
      <sz val="10"/>
      <color rgb="FFFF0000"/>
      <name val="Arial Narrow"/>
      <family val="2"/>
      <charset val="238"/>
    </font>
    <font>
      <b/>
      <sz val="10"/>
      <color rgb="FFFF0000"/>
      <name val="Times New Roman CE"/>
      <charset val="238"/>
    </font>
    <font>
      <b/>
      <i/>
      <sz val="10"/>
      <color rgb="FFFF0000"/>
      <name val="Times New Roman CE"/>
      <charset val="238"/>
    </font>
    <font>
      <sz val="10"/>
      <color rgb="FFFF0000"/>
      <name val="Times New Roman CE"/>
      <charset val="238"/>
    </font>
    <font>
      <i/>
      <sz val="10"/>
      <color rgb="FFFF0000"/>
      <name val="Times New Roman CE"/>
      <charset val="238"/>
    </font>
    <font>
      <b/>
      <sz val="10"/>
      <color theme="3" tint="0.39997558519241921"/>
      <name val="Arial Narrow"/>
      <family val="2"/>
      <charset val="238"/>
    </font>
    <font>
      <b/>
      <sz val="10"/>
      <color theme="6" tint="-0.499984740745262"/>
      <name val="Arial Narrow"/>
      <family val="2"/>
      <charset val="238"/>
    </font>
    <font>
      <b/>
      <sz val="10"/>
      <color theme="7" tint="-0.249977111117893"/>
      <name val="Arial Narrow"/>
      <family val="2"/>
      <charset val="238"/>
    </font>
    <font>
      <sz val="10"/>
      <color theme="6" tint="-0.499984740745262"/>
      <name val="Arial Narrow"/>
      <family val="2"/>
      <charset val="238"/>
    </font>
    <font>
      <sz val="10"/>
      <color theme="5"/>
      <name val="Arial Narrow"/>
      <family val="2"/>
      <charset val="238"/>
    </font>
    <font>
      <sz val="10"/>
      <color theme="1"/>
      <name val="Arial Narrow"/>
      <family val="2"/>
      <charset val="238"/>
    </font>
    <font>
      <b/>
      <sz val="10"/>
      <color theme="5"/>
      <name val="Arial Narrow"/>
      <family val="2"/>
      <charset val="238"/>
    </font>
    <font>
      <sz val="10"/>
      <color theme="9" tint="-0.249977111117893"/>
      <name val="Arial CE"/>
      <charset val="238"/>
    </font>
    <font>
      <sz val="10"/>
      <color theme="5" tint="-0.249977111117893"/>
      <name val="Arial CE"/>
      <charset val="238"/>
    </font>
  </fonts>
  <fills count="33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</fills>
  <borders count="16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/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ck">
        <color indexed="64"/>
      </right>
      <top/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/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thick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 style="medium">
        <color indexed="64"/>
      </left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ck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ck">
        <color indexed="64"/>
      </top>
      <bottom/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medium">
        <color indexed="64"/>
      </right>
      <top/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thick">
        <color indexed="64"/>
      </left>
      <right/>
      <top style="medium">
        <color indexed="64"/>
      </top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7" fillId="0" borderId="0"/>
    <xf numFmtId="0" fontId="7" fillId="0" borderId="0"/>
  </cellStyleXfs>
  <cellXfs count="1486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4" fontId="2" fillId="0" borderId="0" xfId="0" applyNumberFormat="1" applyFont="1"/>
    <xf numFmtId="0" fontId="10" fillId="0" borderId="0" xfId="0" applyFont="1"/>
    <xf numFmtId="0" fontId="10" fillId="0" borderId="0" xfId="0" applyFont="1" applyBorder="1"/>
    <xf numFmtId="0" fontId="10" fillId="0" borderId="1" xfId="0" applyFont="1" applyBorder="1"/>
    <xf numFmtId="0" fontId="10" fillId="0" borderId="2" xfId="0" applyFont="1" applyBorder="1"/>
    <xf numFmtId="0" fontId="10" fillId="0" borderId="3" xfId="0" applyFont="1" applyBorder="1"/>
    <xf numFmtId="0" fontId="10" fillId="0" borderId="4" xfId="0" applyFont="1" applyBorder="1"/>
    <xf numFmtId="0" fontId="10" fillId="0" borderId="5" xfId="0" applyFont="1" applyBorder="1"/>
    <xf numFmtId="4" fontId="10" fillId="0" borderId="4" xfId="0" applyNumberFormat="1" applyFont="1" applyBorder="1"/>
    <xf numFmtId="4" fontId="10" fillId="0" borderId="2" xfId="0" applyNumberFormat="1" applyFont="1" applyBorder="1"/>
    <xf numFmtId="4" fontId="10" fillId="0" borderId="3" xfId="0" applyNumberFormat="1" applyFont="1" applyBorder="1"/>
    <xf numFmtId="4" fontId="10" fillId="0" borderId="0" xfId="0" applyNumberFormat="1" applyFont="1"/>
    <xf numFmtId="4" fontId="10" fillId="0" borderId="0" xfId="0" applyNumberFormat="1" applyFont="1" applyAlignment="1">
      <alignment horizontal="right"/>
    </xf>
    <xf numFmtId="0" fontId="11" fillId="0" borderId="0" xfId="0" applyFont="1"/>
    <xf numFmtId="0" fontId="14" fillId="0" borderId="0" xfId="0" applyFont="1"/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8" fillId="0" borderId="4" xfId="0" applyFont="1" applyBorder="1"/>
    <xf numFmtId="0" fontId="18" fillId="0" borderId="6" xfId="0" applyFont="1" applyBorder="1"/>
    <xf numFmtId="0" fontId="10" fillId="0" borderId="7" xfId="0" applyFont="1" applyBorder="1"/>
    <xf numFmtId="4" fontId="10" fillId="0" borderId="1" xfId="0" applyNumberFormat="1" applyFont="1" applyBorder="1" applyAlignment="1">
      <alignment horizontal="right"/>
    </xf>
    <xf numFmtId="0" fontId="8" fillId="0" borderId="3" xfId="0" applyFont="1" applyBorder="1"/>
    <xf numFmtId="0" fontId="10" fillId="0" borderId="8" xfId="0" applyFont="1" applyBorder="1"/>
    <xf numFmtId="4" fontId="10" fillId="0" borderId="6" xfId="0" applyNumberFormat="1" applyFont="1" applyBorder="1"/>
    <xf numFmtId="0" fontId="10" fillId="0" borderId="9" xfId="0" applyFont="1" applyBorder="1"/>
    <xf numFmtId="0" fontId="10" fillId="0" borderId="6" xfId="0" applyFont="1" applyBorder="1"/>
    <xf numFmtId="4" fontId="10" fillId="0" borderId="9" xfId="0" applyNumberFormat="1" applyFont="1" applyBorder="1"/>
    <xf numFmtId="4" fontId="10" fillId="0" borderId="10" xfId="0" applyNumberFormat="1" applyFont="1" applyBorder="1"/>
    <xf numFmtId="0" fontId="11" fillId="2" borderId="0" xfId="0" applyFont="1" applyFill="1"/>
    <xf numFmtId="0" fontId="10" fillId="0" borderId="2" xfId="0" applyFont="1" applyBorder="1" applyAlignment="1">
      <alignment horizontal="left"/>
    </xf>
    <xf numFmtId="0" fontId="11" fillId="3" borderId="0" xfId="0" applyFont="1" applyFill="1"/>
    <xf numFmtId="0" fontId="11" fillId="4" borderId="0" xfId="0" applyFont="1" applyFill="1"/>
    <xf numFmtId="0" fontId="11" fillId="5" borderId="0" xfId="0" applyFont="1" applyFill="1"/>
    <xf numFmtId="0" fontId="14" fillId="2" borderId="0" xfId="0" applyFont="1" applyFill="1"/>
    <xf numFmtId="0" fontId="14" fillId="3" borderId="0" xfId="0" applyFont="1" applyFill="1"/>
    <xf numFmtId="0" fontId="14" fillId="4" borderId="0" xfId="0" applyFont="1" applyFill="1"/>
    <xf numFmtId="0" fontId="14" fillId="5" borderId="0" xfId="0" applyFont="1" applyFill="1"/>
    <xf numFmtId="0" fontId="16" fillId="0" borderId="0" xfId="0" applyFont="1"/>
    <xf numFmtId="0" fontId="23" fillId="0" borderId="0" xfId="0" applyFont="1"/>
    <xf numFmtId="4" fontId="11" fillId="0" borderId="11" xfId="0" applyNumberFormat="1" applyFont="1" applyBorder="1" applyAlignment="1">
      <alignment horizontal="right"/>
    </xf>
    <xf numFmtId="4" fontId="24" fillId="0" borderId="11" xfId="0" applyNumberFormat="1" applyFont="1" applyBorder="1" applyAlignment="1">
      <alignment horizontal="right"/>
    </xf>
    <xf numFmtId="4" fontId="10" fillId="0" borderId="12" xfId="0" applyNumberFormat="1" applyFont="1" applyBorder="1" applyAlignment="1">
      <alignment horizontal="right"/>
    </xf>
    <xf numFmtId="4" fontId="23" fillId="0" borderId="12" xfId="0" applyNumberFormat="1" applyFont="1" applyBorder="1" applyAlignment="1">
      <alignment horizontal="right"/>
    </xf>
    <xf numFmtId="0" fontId="10" fillId="0" borderId="10" xfId="0" applyFont="1" applyBorder="1"/>
    <xf numFmtId="4" fontId="10" fillId="0" borderId="13" xfId="0" applyNumberFormat="1" applyFont="1" applyBorder="1" applyAlignment="1">
      <alignment horizontal="right"/>
    </xf>
    <xf numFmtId="4" fontId="23" fillId="0" borderId="13" xfId="0" applyNumberFormat="1" applyFont="1" applyBorder="1" applyAlignment="1">
      <alignment horizontal="right"/>
    </xf>
    <xf numFmtId="4" fontId="22" fillId="0" borderId="12" xfId="0" applyNumberFormat="1" applyFont="1" applyBorder="1" applyAlignment="1">
      <alignment horizontal="right"/>
    </xf>
    <xf numFmtId="0" fontId="22" fillId="0" borderId="1" xfId="0" applyFont="1" applyBorder="1"/>
    <xf numFmtId="4" fontId="10" fillId="0" borderId="14" xfId="0" applyNumberFormat="1" applyFont="1" applyBorder="1" applyAlignment="1">
      <alignment horizontal="right"/>
    </xf>
    <xf numFmtId="4" fontId="10" fillId="0" borderId="15" xfId="0" applyNumberFormat="1" applyFont="1" applyBorder="1" applyAlignment="1">
      <alignment horizontal="right"/>
    </xf>
    <xf numFmtId="0" fontId="22" fillId="0" borderId="2" xfId="0" applyFont="1" applyBorder="1"/>
    <xf numFmtId="4" fontId="11" fillId="0" borderId="12" xfId="0" applyNumberFormat="1" applyFont="1" applyBorder="1" applyAlignment="1">
      <alignment horizontal="right"/>
    </xf>
    <xf numFmtId="0" fontId="9" fillId="0" borderId="16" xfId="0" applyFont="1" applyBorder="1"/>
    <xf numFmtId="0" fontId="9" fillId="0" borderId="7" xfId="0" applyFont="1" applyBorder="1"/>
    <xf numFmtId="0" fontId="10" fillId="0" borderId="16" xfId="0" applyFont="1" applyBorder="1"/>
    <xf numFmtId="4" fontId="22" fillId="0" borderId="15" xfId="0" applyNumberFormat="1" applyFont="1" applyBorder="1" applyAlignment="1">
      <alignment horizontal="right"/>
    </xf>
    <xf numFmtId="4" fontId="11" fillId="0" borderId="17" xfId="0" applyNumberFormat="1" applyFont="1" applyBorder="1" applyAlignment="1">
      <alignment horizontal="right"/>
    </xf>
    <xf numFmtId="4" fontId="10" fillId="0" borderId="0" xfId="0" applyNumberFormat="1" applyFont="1" applyBorder="1" applyAlignment="1">
      <alignment horizontal="right"/>
    </xf>
    <xf numFmtId="4" fontId="16" fillId="0" borderId="0" xfId="0" applyNumberFormat="1" applyFont="1" applyBorder="1" applyAlignment="1">
      <alignment horizontal="right"/>
    </xf>
    <xf numFmtId="4" fontId="23" fillId="0" borderId="0" xfId="0" applyNumberFormat="1" applyFont="1" applyBorder="1" applyAlignment="1">
      <alignment horizontal="right"/>
    </xf>
    <xf numFmtId="4" fontId="11" fillId="0" borderId="3" xfId="0" applyNumberFormat="1" applyFont="1" applyBorder="1" applyAlignment="1">
      <alignment horizontal="right"/>
    </xf>
    <xf numFmtId="4" fontId="25" fillId="0" borderId="0" xfId="0" applyNumberFormat="1" applyFont="1" applyAlignment="1">
      <alignment horizontal="right"/>
    </xf>
    <xf numFmtId="4" fontId="16" fillId="0" borderId="0" xfId="0" applyNumberFormat="1" applyFont="1" applyAlignment="1">
      <alignment horizontal="right"/>
    </xf>
    <xf numFmtId="4" fontId="23" fillId="0" borderId="0" xfId="0" applyNumberFormat="1" applyFont="1" applyAlignment="1">
      <alignment horizontal="right"/>
    </xf>
    <xf numFmtId="10" fontId="39" fillId="13" borderId="18" xfId="0" applyNumberFormat="1" applyFont="1" applyFill="1" applyBorder="1"/>
    <xf numFmtId="10" fontId="5" fillId="13" borderId="18" xfId="0" applyNumberFormat="1" applyFont="1" applyFill="1" applyBorder="1"/>
    <xf numFmtId="4" fontId="5" fillId="13" borderId="18" xfId="0" applyNumberFormat="1" applyFont="1" applyFill="1" applyBorder="1"/>
    <xf numFmtId="4" fontId="1" fillId="0" borderId="0" xfId="0" applyNumberFormat="1" applyFont="1"/>
    <xf numFmtId="4" fontId="3" fillId="0" borderId="0" xfId="0" applyNumberFormat="1" applyFont="1"/>
    <xf numFmtId="0" fontId="2" fillId="0" borderId="0" xfId="0" applyFont="1" applyAlignment="1">
      <alignment horizontal="center"/>
    </xf>
    <xf numFmtId="0" fontId="85" fillId="0" borderId="19" xfId="0" applyFont="1" applyBorder="1" applyAlignment="1">
      <alignment horizontal="center"/>
    </xf>
    <xf numFmtId="0" fontId="85" fillId="0" borderId="16" xfId="0" applyFont="1" applyBorder="1" applyAlignment="1">
      <alignment horizontal="center"/>
    </xf>
    <xf numFmtId="0" fontId="2" fillId="0" borderId="5" xfId="0" applyFont="1" applyBorder="1"/>
    <xf numFmtId="0" fontId="86" fillId="0" borderId="3" xfId="0" applyFont="1" applyBorder="1" applyAlignment="1">
      <alignment horizontal="center"/>
    </xf>
    <xf numFmtId="0" fontId="43" fillId="0" borderId="20" xfId="0" applyFont="1" applyBorder="1" applyAlignment="1">
      <alignment horizontal="center"/>
    </xf>
    <xf numFmtId="0" fontId="45" fillId="0" borderId="3" xfId="0" applyFont="1" applyBorder="1" applyAlignment="1">
      <alignment horizontal="center"/>
    </xf>
    <xf numFmtId="0" fontId="85" fillId="0" borderId="3" xfId="0" applyFont="1" applyBorder="1" applyAlignment="1">
      <alignment horizontal="center"/>
    </xf>
    <xf numFmtId="0" fontId="37" fillId="0" borderId="5" xfId="0" applyFont="1" applyBorder="1"/>
    <xf numFmtId="4" fontId="87" fillId="0" borderId="3" xfId="0" applyNumberFormat="1" applyFont="1" applyBorder="1" applyAlignment="1">
      <alignment horizontal="center"/>
    </xf>
    <xf numFmtId="4" fontId="88" fillId="0" borderId="3" xfId="0" applyNumberFormat="1" applyFont="1" applyBorder="1" applyAlignment="1">
      <alignment horizontal="center"/>
    </xf>
    <xf numFmtId="4" fontId="46" fillId="0" borderId="3" xfId="0" applyNumberFormat="1" applyFont="1" applyBorder="1" applyAlignment="1">
      <alignment horizontal="center"/>
    </xf>
    <xf numFmtId="4" fontId="89" fillId="0" borderId="3" xfId="0" applyNumberFormat="1" applyFont="1" applyBorder="1"/>
    <xf numFmtId="4" fontId="38" fillId="0" borderId="0" xfId="0" applyNumberFormat="1" applyFont="1"/>
    <xf numFmtId="0" fontId="38" fillId="0" borderId="0" xfId="0" applyFont="1"/>
    <xf numFmtId="4" fontId="26" fillId="0" borderId="0" xfId="0" applyNumberFormat="1" applyFont="1"/>
    <xf numFmtId="0" fontId="26" fillId="0" borderId="0" xfId="0" applyFont="1"/>
    <xf numFmtId="4" fontId="2" fillId="0" borderId="0" xfId="0" applyNumberFormat="1" applyFont="1" applyAlignment="1">
      <alignment horizontal="center"/>
    </xf>
    <xf numFmtId="0" fontId="11" fillId="14" borderId="5" xfId="1" applyFont="1" applyFill="1" applyBorder="1" applyAlignment="1">
      <alignment horizontal="center" vertical="center"/>
    </xf>
    <xf numFmtId="198" fontId="11" fillId="14" borderId="17" xfId="1" applyNumberFormat="1" applyFont="1" applyFill="1" applyBorder="1" applyAlignment="1">
      <alignment horizontal="center" vertical="center" wrapText="1"/>
    </xf>
    <xf numFmtId="4" fontId="10" fillId="13" borderId="14" xfId="1" applyNumberFormat="1" applyFont="1" applyFill="1" applyBorder="1" applyAlignment="1" applyProtection="1">
      <alignment horizontal="right" wrapText="1"/>
      <protection locked="0"/>
    </xf>
    <xf numFmtId="0" fontId="10" fillId="13" borderId="21" xfId="1" applyFont="1" applyFill="1" applyBorder="1" applyAlignment="1">
      <alignment horizontal="left"/>
    </xf>
    <xf numFmtId="4" fontId="10" fillId="13" borderId="22" xfId="1" applyNumberFormat="1" applyFont="1" applyFill="1" applyBorder="1" applyAlignment="1" applyProtection="1">
      <alignment horizontal="right" wrapText="1"/>
      <protection locked="0"/>
    </xf>
    <xf numFmtId="0" fontId="10" fillId="13" borderId="23" xfId="1" applyFont="1" applyFill="1" applyBorder="1" applyAlignment="1">
      <alignment horizontal="left"/>
    </xf>
    <xf numFmtId="0" fontId="11" fillId="0" borderId="9" xfId="1" applyFont="1" applyBorder="1"/>
    <xf numFmtId="4" fontId="11" fillId="0" borderId="3" xfId="1" applyNumberFormat="1" applyFont="1" applyBorder="1" applyAlignment="1">
      <alignment horizontal="left"/>
    </xf>
    <xf numFmtId="4" fontId="11" fillId="0" borderId="17" xfId="1" applyNumberFormat="1" applyFont="1" applyBorder="1"/>
    <xf numFmtId="4" fontId="58" fillId="0" borderId="24" xfId="0" applyNumberFormat="1" applyFont="1" applyBorder="1" applyAlignment="1">
      <alignment horizontal="center"/>
    </xf>
    <xf numFmtId="4" fontId="59" fillId="0" borderId="6" xfId="0" applyNumberFormat="1" applyFont="1" applyBorder="1" applyAlignment="1">
      <alignment horizontal="center"/>
    </xf>
    <xf numFmtId="4" fontId="51" fillId="0" borderId="0" xfId="0" applyNumberFormat="1" applyFont="1"/>
    <xf numFmtId="0" fontId="51" fillId="0" borderId="0" xfId="0" applyFont="1"/>
    <xf numFmtId="10" fontId="51" fillId="0" borderId="0" xfId="0" applyNumberFormat="1" applyFont="1"/>
    <xf numFmtId="4" fontId="5" fillId="15" borderId="6" xfId="0" applyNumberFormat="1" applyFont="1" applyFill="1" applyBorder="1"/>
    <xf numFmtId="0" fontId="5" fillId="0" borderId="0" xfId="0" applyFont="1"/>
    <xf numFmtId="10" fontId="2" fillId="0" borderId="0" xfId="0" applyNumberFormat="1" applyFont="1"/>
    <xf numFmtId="0" fontId="22" fillId="0" borderId="0" xfId="0" applyFont="1"/>
    <xf numFmtId="0" fontId="22" fillId="0" borderId="25" xfId="0" applyFont="1" applyBorder="1" applyAlignment="1">
      <alignment horizontal="left"/>
    </xf>
    <xf numFmtId="14" fontId="22" fillId="0" borderId="26" xfId="0" applyNumberFormat="1" applyFont="1" applyBorder="1"/>
    <xf numFmtId="0" fontId="22" fillId="0" borderId="26" xfId="0" applyFont="1" applyBorder="1" applyAlignment="1">
      <alignment horizontal="center"/>
    </xf>
    <xf numFmtId="0" fontId="22" fillId="0" borderId="27" xfId="0" applyFont="1" applyBorder="1" applyAlignment="1">
      <alignment horizontal="center"/>
    </xf>
    <xf numFmtId="0" fontId="22" fillId="0" borderId="28" xfId="0" applyFont="1" applyBorder="1"/>
    <xf numFmtId="4" fontId="22" fillId="0" borderId="27" xfId="0" applyNumberFormat="1" applyFont="1" applyBorder="1" applyAlignment="1">
      <alignment horizontal="center"/>
    </xf>
    <xf numFmtId="3" fontId="22" fillId="0" borderId="6" xfId="0" applyNumberFormat="1" applyFont="1" applyBorder="1"/>
    <xf numFmtId="3" fontId="22" fillId="0" borderId="11" xfId="0" applyNumberFormat="1" applyFont="1" applyBorder="1"/>
    <xf numFmtId="3" fontId="22" fillId="0" borderId="28" xfId="0" applyNumberFormat="1" applyFont="1" applyBorder="1"/>
    <xf numFmtId="0" fontId="22" fillId="0" borderId="29" xfId="0" applyFont="1" applyBorder="1" applyAlignment="1">
      <alignment horizontal="left"/>
    </xf>
    <xf numFmtId="14" fontId="22" fillId="0" borderId="30" xfId="0" applyNumberFormat="1" applyFont="1" applyBorder="1"/>
    <xf numFmtId="0" fontId="22" fillId="0" borderId="30" xfId="0" applyFont="1" applyBorder="1" applyAlignment="1">
      <alignment horizontal="center"/>
    </xf>
    <xf numFmtId="0" fontId="22" fillId="0" borderId="31" xfId="0" applyFont="1" applyBorder="1" applyAlignment="1">
      <alignment horizontal="center"/>
    </xf>
    <xf numFmtId="3" fontId="22" fillId="0" borderId="32" xfId="0" applyNumberFormat="1" applyFont="1" applyBorder="1"/>
    <xf numFmtId="4" fontId="22" fillId="0" borderId="31" xfId="0" applyNumberFormat="1" applyFont="1" applyBorder="1" applyAlignment="1">
      <alignment horizontal="center"/>
    </xf>
    <xf numFmtId="3" fontId="22" fillId="0" borderId="1" xfId="0" applyNumberFormat="1" applyFont="1" applyBorder="1"/>
    <xf numFmtId="3" fontId="22" fillId="0" borderId="14" xfId="0" applyNumberFormat="1" applyFont="1" applyBorder="1"/>
    <xf numFmtId="0" fontId="22" fillId="0" borderId="30" xfId="0" applyFont="1" applyBorder="1"/>
    <xf numFmtId="0" fontId="22" fillId="0" borderId="33" xfId="0" applyFont="1" applyBorder="1" applyAlignment="1">
      <alignment horizontal="left"/>
    </xf>
    <xf numFmtId="14" fontId="22" fillId="0" borderId="34" xfId="0" applyNumberFormat="1" applyFont="1" applyBorder="1"/>
    <xf numFmtId="0" fontId="22" fillId="0" borderId="34" xfId="0" applyFont="1" applyBorder="1" applyAlignment="1">
      <alignment horizontal="center"/>
    </xf>
    <xf numFmtId="0" fontId="22" fillId="0" borderId="35" xfId="0" applyFont="1" applyBorder="1" applyAlignment="1">
      <alignment horizontal="center"/>
    </xf>
    <xf numFmtId="3" fontId="22" fillId="0" borderId="36" xfId="0" applyNumberFormat="1" applyFont="1" applyBorder="1"/>
    <xf numFmtId="0" fontId="22" fillId="0" borderId="34" xfId="0" applyFont="1" applyBorder="1"/>
    <xf numFmtId="4" fontId="22" fillId="0" borderId="35" xfId="0" applyNumberFormat="1" applyFont="1" applyBorder="1" applyAlignment="1">
      <alignment horizontal="center"/>
    </xf>
    <xf numFmtId="0" fontId="22" fillId="0" borderId="0" xfId="0" applyFont="1" applyAlignment="1">
      <alignment horizontal="center"/>
    </xf>
    <xf numFmtId="4" fontId="22" fillId="0" borderId="0" xfId="0" applyNumberFormat="1" applyFont="1" applyAlignment="1">
      <alignment horizontal="center"/>
    </xf>
    <xf numFmtId="4" fontId="5" fillId="15" borderId="19" xfId="0" applyNumberFormat="1" applyFont="1" applyFill="1" applyBorder="1"/>
    <xf numFmtId="0" fontId="5" fillId="15" borderId="19" xfId="0" applyFont="1" applyFill="1" applyBorder="1"/>
    <xf numFmtId="4" fontId="5" fillId="15" borderId="24" xfId="0" applyNumberFormat="1" applyFont="1" applyFill="1" applyBorder="1"/>
    <xf numFmtId="4" fontId="5" fillId="15" borderId="26" xfId="0" applyNumberFormat="1" applyFont="1" applyFill="1" applyBorder="1"/>
    <xf numFmtId="4" fontId="5" fillId="15" borderId="25" xfId="0" applyNumberFormat="1" applyFont="1" applyFill="1" applyBorder="1"/>
    <xf numFmtId="4" fontId="5" fillId="15" borderId="27" xfId="0" applyNumberFormat="1" applyFont="1" applyFill="1" applyBorder="1"/>
    <xf numFmtId="4" fontId="5" fillId="15" borderId="3" xfId="0" applyNumberFormat="1" applyFont="1" applyFill="1" applyBorder="1"/>
    <xf numFmtId="0" fontId="5" fillId="15" borderId="1" xfId="0" applyFont="1" applyFill="1" applyBorder="1"/>
    <xf numFmtId="4" fontId="5" fillId="15" borderId="21" xfId="0" applyNumberFormat="1" applyFont="1" applyFill="1" applyBorder="1"/>
    <xf numFmtId="4" fontId="5" fillId="15" borderId="30" xfId="0" applyNumberFormat="1" applyFont="1" applyFill="1" applyBorder="1"/>
    <xf numFmtId="4" fontId="5" fillId="15" borderId="1" xfId="0" applyNumberFormat="1" applyFont="1" applyFill="1" applyBorder="1"/>
    <xf numFmtId="4" fontId="5" fillId="15" borderId="29" xfId="0" applyNumberFormat="1" applyFont="1" applyFill="1" applyBorder="1"/>
    <xf numFmtId="4" fontId="5" fillId="15" borderId="31" xfId="0" applyNumberFormat="1" applyFont="1" applyFill="1" applyBorder="1"/>
    <xf numFmtId="3" fontId="22" fillId="0" borderId="4" xfId="0" applyNumberFormat="1" applyFont="1" applyBorder="1"/>
    <xf numFmtId="3" fontId="22" fillId="0" borderId="0" xfId="0" applyNumberFormat="1" applyFont="1"/>
    <xf numFmtId="0" fontId="6" fillId="0" borderId="0" xfId="0" applyFont="1"/>
    <xf numFmtId="4" fontId="5" fillId="15" borderId="28" xfId="0" applyNumberFormat="1" applyFont="1" applyFill="1" applyBorder="1"/>
    <xf numFmtId="4" fontId="5" fillId="15" borderId="32" xfId="0" applyNumberFormat="1" applyFont="1" applyFill="1" applyBorder="1"/>
    <xf numFmtId="10" fontId="10" fillId="0" borderId="0" xfId="0" applyNumberFormat="1" applyFont="1"/>
    <xf numFmtId="0" fontId="19" fillId="0" borderId="19" xfId="0" applyFont="1" applyBorder="1" applyAlignment="1">
      <alignment horizontal="center"/>
    </xf>
    <xf numFmtId="49" fontId="19" fillId="0" borderId="10" xfId="0" applyNumberFormat="1" applyFont="1" applyBorder="1" applyAlignment="1">
      <alignment horizontal="center"/>
    </xf>
    <xf numFmtId="4" fontId="23" fillId="0" borderId="0" xfId="0" applyNumberFormat="1" applyFont="1"/>
    <xf numFmtId="0" fontId="22" fillId="0" borderId="8" xfId="0" applyFont="1" applyBorder="1"/>
    <xf numFmtId="0" fontId="22" fillId="0" borderId="9" xfId="0" applyFont="1" applyBorder="1"/>
    <xf numFmtId="0" fontId="22" fillId="0" borderId="9" xfId="0" applyFont="1" applyBorder="1" applyAlignment="1">
      <alignment horizontal="center"/>
    </xf>
    <xf numFmtId="3" fontId="22" fillId="0" borderId="37" xfId="0" applyNumberFormat="1" applyFont="1" applyBorder="1"/>
    <xf numFmtId="49" fontId="22" fillId="0" borderId="8" xfId="0" applyNumberFormat="1" applyFont="1" applyBorder="1"/>
    <xf numFmtId="3" fontId="22" fillId="0" borderId="9" xfId="0" applyNumberFormat="1" applyFont="1" applyBorder="1"/>
    <xf numFmtId="4" fontId="22" fillId="0" borderId="9" xfId="0" applyNumberFormat="1" applyFont="1" applyBorder="1" applyAlignment="1">
      <alignment horizontal="center"/>
    </xf>
    <xf numFmtId="0" fontId="22" fillId="0" borderId="37" xfId="0" applyFont="1" applyBorder="1"/>
    <xf numFmtId="49" fontId="22" fillId="0" borderId="25" xfId="0" applyNumberFormat="1" applyFont="1" applyBorder="1" applyAlignment="1">
      <alignment horizontal="left"/>
    </xf>
    <xf numFmtId="14" fontId="22" fillId="0" borderId="38" xfId="0" applyNumberFormat="1" applyFont="1" applyBorder="1"/>
    <xf numFmtId="49" fontId="22" fillId="0" borderId="29" xfId="0" applyNumberFormat="1" applyFont="1" applyBorder="1" applyAlignment="1">
      <alignment horizontal="left"/>
    </xf>
    <xf numFmtId="49" fontId="22" fillId="0" borderId="33" xfId="0" applyNumberFormat="1" applyFont="1" applyBorder="1" applyAlignment="1">
      <alignment horizontal="left"/>
    </xf>
    <xf numFmtId="49" fontId="22" fillId="0" borderId="0" xfId="0" applyNumberFormat="1" applyFont="1"/>
    <xf numFmtId="3" fontId="10" fillId="0" borderId="0" xfId="0" applyNumberFormat="1" applyFont="1" applyAlignment="1">
      <alignment horizontal="center"/>
    </xf>
    <xf numFmtId="10" fontId="10" fillId="0" borderId="0" xfId="0" applyNumberFormat="1" applyFont="1" applyAlignment="1">
      <alignment horizontal="center"/>
    </xf>
    <xf numFmtId="0" fontId="22" fillId="0" borderId="19" xfId="0" applyFont="1" applyBorder="1" applyAlignment="1">
      <alignment horizontal="center"/>
    </xf>
    <xf numFmtId="3" fontId="22" fillId="0" borderId="19" xfId="0" applyNumberFormat="1" applyFont="1" applyBorder="1" applyAlignment="1">
      <alignment horizontal="center"/>
    </xf>
    <xf numFmtId="10" fontId="22" fillId="0" borderId="19" xfId="0" applyNumberFormat="1" applyFont="1" applyBorder="1" applyAlignment="1">
      <alignment horizontal="center"/>
    </xf>
    <xf numFmtId="0" fontId="22" fillId="0" borderId="10" xfId="0" applyFont="1" applyBorder="1" applyAlignment="1">
      <alignment horizontal="center"/>
    </xf>
    <xf numFmtId="3" fontId="22" fillId="0" borderId="10" xfId="0" applyNumberFormat="1" applyFont="1" applyBorder="1" applyAlignment="1">
      <alignment horizontal="center"/>
    </xf>
    <xf numFmtId="10" fontId="22" fillId="0" borderId="10" xfId="0" applyNumberFormat="1" applyFont="1" applyBorder="1" applyAlignment="1">
      <alignment horizontal="center"/>
    </xf>
    <xf numFmtId="3" fontId="10" fillId="0" borderId="6" xfId="0" applyNumberFormat="1" applyFont="1" applyBorder="1"/>
    <xf numFmtId="10" fontId="10" fillId="0" borderId="6" xfId="0" applyNumberFormat="1" applyFont="1" applyBorder="1"/>
    <xf numFmtId="4" fontId="10" fillId="0" borderId="7" xfId="0" applyNumberFormat="1" applyFont="1" applyBorder="1"/>
    <xf numFmtId="3" fontId="10" fillId="0" borderId="10" xfId="0" applyNumberFormat="1" applyFont="1" applyBorder="1"/>
    <xf numFmtId="10" fontId="10" fillId="0" borderId="4" xfId="0" applyNumberFormat="1" applyFont="1" applyBorder="1"/>
    <xf numFmtId="3" fontId="10" fillId="0" borderId="3" xfId="0" applyNumberFormat="1" applyFont="1" applyBorder="1"/>
    <xf numFmtId="10" fontId="10" fillId="0" borderId="3" xfId="0" applyNumberFormat="1" applyFont="1" applyBorder="1"/>
    <xf numFmtId="3" fontId="10" fillId="0" borderId="0" xfId="0" applyNumberFormat="1" applyFont="1"/>
    <xf numFmtId="3" fontId="10" fillId="0" borderId="9" xfId="0" applyNumberFormat="1" applyFont="1" applyBorder="1"/>
    <xf numFmtId="10" fontId="10" fillId="0" borderId="9" xfId="0" applyNumberFormat="1" applyFont="1" applyBorder="1"/>
    <xf numFmtId="3" fontId="11" fillId="0" borderId="0" xfId="0" applyNumberFormat="1" applyFont="1"/>
    <xf numFmtId="10" fontId="11" fillId="0" borderId="0" xfId="0" applyNumberFormat="1" applyFont="1"/>
    <xf numFmtId="10" fontId="10" fillId="0" borderId="7" xfId="0" applyNumberFormat="1" applyFont="1" applyBorder="1"/>
    <xf numFmtId="10" fontId="10" fillId="0" borderId="2" xfId="0" applyNumberFormat="1" applyFont="1" applyBorder="1"/>
    <xf numFmtId="10" fontId="10" fillId="0" borderId="10" xfId="0" applyNumberFormat="1" applyFont="1" applyBorder="1"/>
    <xf numFmtId="3" fontId="10" fillId="0" borderId="2" xfId="0" applyNumberFormat="1" applyFont="1" applyBorder="1"/>
    <xf numFmtId="3" fontId="10" fillId="0" borderId="4" xfId="0" applyNumberFormat="1" applyFont="1" applyBorder="1"/>
    <xf numFmtId="4" fontId="11" fillId="0" borderId="0" xfId="0" applyNumberFormat="1" applyFont="1"/>
    <xf numFmtId="0" fontId="10" fillId="0" borderId="0" xfId="0" applyFont="1" applyAlignment="1">
      <alignment horizontal="right"/>
    </xf>
    <xf numFmtId="0" fontId="26" fillId="0" borderId="39" xfId="0" applyFont="1" applyBorder="1"/>
    <xf numFmtId="4" fontId="26" fillId="0" borderId="4" xfId="0" applyNumberFormat="1" applyFont="1" applyBorder="1" applyAlignment="1">
      <alignment horizontal="center"/>
    </xf>
    <xf numFmtId="4" fontId="26" fillId="0" borderId="40" xfId="0" applyNumberFormat="1" applyFont="1" applyBorder="1" applyAlignment="1">
      <alignment horizontal="center"/>
    </xf>
    <xf numFmtId="4" fontId="26" fillId="0" borderId="6" xfId="0" applyNumberFormat="1" applyFont="1" applyBorder="1"/>
    <xf numFmtId="0" fontId="26" fillId="0" borderId="21" xfId="0" applyFont="1" applyBorder="1"/>
    <xf numFmtId="4" fontId="26" fillId="0" borderId="1" xfId="0" applyNumberFormat="1" applyFont="1" applyBorder="1"/>
    <xf numFmtId="4" fontId="5" fillId="0" borderId="0" xfId="0" applyNumberFormat="1" applyFont="1"/>
    <xf numFmtId="0" fontId="26" fillId="0" borderId="41" xfId="0" applyFont="1" applyBorder="1"/>
    <xf numFmtId="0" fontId="5" fillId="0" borderId="39" xfId="0" applyFont="1" applyBorder="1"/>
    <xf numFmtId="4" fontId="5" fillId="0" borderId="6" xfId="0" applyNumberFormat="1" applyFont="1" applyBorder="1" applyAlignment="1">
      <alignment horizontal="center"/>
    </xf>
    <xf numFmtId="4" fontId="5" fillId="0" borderId="27" xfId="0" applyNumberFormat="1" applyFont="1" applyBorder="1" applyAlignment="1">
      <alignment horizontal="center"/>
    </xf>
    <xf numFmtId="4" fontId="5" fillId="0" borderId="6" xfId="0" applyNumberFormat="1" applyFont="1" applyBorder="1"/>
    <xf numFmtId="0" fontId="5" fillId="0" borderId="21" xfId="0" applyFont="1" applyBorder="1"/>
    <xf numFmtId="4" fontId="5" fillId="0" borderId="1" xfId="0" applyNumberFormat="1" applyFont="1" applyBorder="1" applyAlignment="1">
      <alignment horizontal="center"/>
    </xf>
    <xf numFmtId="4" fontId="5" fillId="0" borderId="31" xfId="0" applyNumberFormat="1" applyFont="1" applyBorder="1" applyAlignment="1">
      <alignment horizontal="center"/>
    </xf>
    <xf numFmtId="4" fontId="5" fillId="0" borderId="1" xfId="0" applyNumberFormat="1" applyFont="1" applyBorder="1"/>
    <xf numFmtId="4" fontId="70" fillId="0" borderId="0" xfId="0" applyNumberFormat="1" applyFont="1"/>
    <xf numFmtId="0" fontId="70" fillId="0" borderId="0" xfId="0" applyFont="1"/>
    <xf numFmtId="4" fontId="5" fillId="0" borderId="29" xfId="0" applyNumberFormat="1" applyFont="1" applyBorder="1" applyAlignment="1">
      <alignment horizontal="center"/>
    </xf>
    <xf numFmtId="4" fontId="5" fillId="0" borderId="21" xfId="0" applyNumberFormat="1" applyFont="1" applyBorder="1" applyAlignment="1">
      <alignment horizontal="center"/>
    </xf>
    <xf numFmtId="4" fontId="5" fillId="0" borderId="1" xfId="0" applyNumberFormat="1" applyFont="1" applyBorder="1" applyAlignment="1">
      <alignment horizontal="right"/>
    </xf>
    <xf numFmtId="0" fontId="5" fillId="0" borderId="41" xfId="0" applyFont="1" applyBorder="1"/>
    <xf numFmtId="4" fontId="5" fillId="0" borderId="42" xfId="0" applyNumberFormat="1" applyFont="1" applyBorder="1" applyAlignment="1">
      <alignment horizontal="center"/>
    </xf>
    <xf numFmtId="4" fontId="5" fillId="0" borderId="7" xfId="0" applyNumberFormat="1" applyFont="1" applyBorder="1"/>
    <xf numFmtId="0" fontId="29" fillId="0" borderId="0" xfId="0" applyFont="1"/>
    <xf numFmtId="0" fontId="30" fillId="0" borderId="0" xfId="0" applyFont="1"/>
    <xf numFmtId="0" fontId="31" fillId="0" borderId="0" xfId="0" applyFont="1"/>
    <xf numFmtId="4" fontId="32" fillId="0" borderId="0" xfId="0" applyNumberFormat="1" applyFont="1"/>
    <xf numFmtId="4" fontId="33" fillId="0" borderId="0" xfId="0" applyNumberFormat="1" applyFont="1" applyAlignment="1">
      <alignment horizontal="center" vertical="center"/>
    </xf>
    <xf numFmtId="4" fontId="34" fillId="0" borderId="0" xfId="0" applyNumberFormat="1" applyFont="1" applyAlignment="1">
      <alignment horizontal="center" vertical="center"/>
    </xf>
    <xf numFmtId="3" fontId="48" fillId="0" borderId="0" xfId="0" applyNumberFormat="1" applyFont="1" applyAlignment="1">
      <alignment vertical="center"/>
    </xf>
    <xf numFmtId="3" fontId="71" fillId="0" borderId="5" xfId="0" applyNumberFormat="1" applyFont="1" applyBorder="1" applyAlignment="1">
      <alignment horizontal="center" vertical="center"/>
    </xf>
    <xf numFmtId="3" fontId="65" fillId="0" borderId="18" xfId="0" applyNumberFormat="1" applyFont="1" applyBorder="1" applyAlignment="1">
      <alignment vertical="center"/>
    </xf>
    <xf numFmtId="3" fontId="65" fillId="0" borderId="17" xfId="0" applyNumberFormat="1" applyFont="1" applyBorder="1" applyAlignment="1">
      <alignment vertical="center"/>
    </xf>
    <xf numFmtId="0" fontId="2" fillId="0" borderId="19" xfId="0" applyFont="1" applyBorder="1"/>
    <xf numFmtId="0" fontId="2" fillId="0" borderId="10" xfId="0" applyFont="1" applyBorder="1"/>
    <xf numFmtId="0" fontId="37" fillId="0" borderId="8" xfId="0" applyFont="1" applyBorder="1"/>
    <xf numFmtId="0" fontId="72" fillId="0" borderId="43" xfId="0" applyFont="1" applyBorder="1"/>
    <xf numFmtId="4" fontId="39" fillId="16" borderId="10" xfId="0" applyNumberFormat="1" applyFont="1" applyFill="1" applyBorder="1"/>
    <xf numFmtId="0" fontId="67" fillId="0" borderId="0" xfId="0" applyFont="1"/>
    <xf numFmtId="4" fontId="26" fillId="0" borderId="39" xfId="0" applyNumberFormat="1" applyFont="1" applyBorder="1"/>
    <xf numFmtId="4" fontId="26" fillId="0" borderId="38" xfId="0" applyNumberFormat="1" applyFont="1" applyBorder="1"/>
    <xf numFmtId="4" fontId="26" fillId="0" borderId="4" xfId="0" applyNumberFormat="1" applyFont="1" applyBorder="1"/>
    <xf numFmtId="4" fontId="26" fillId="0" borderId="25" xfId="0" applyNumberFormat="1" applyFont="1" applyBorder="1"/>
    <xf numFmtId="4" fontId="26" fillId="0" borderId="27" xfId="0" applyNumberFormat="1" applyFont="1" applyBorder="1"/>
    <xf numFmtId="4" fontId="26" fillId="0" borderId="28" xfId="0" applyNumberFormat="1" applyFont="1" applyBorder="1"/>
    <xf numFmtId="4" fontId="26" fillId="0" borderId="11" xfId="0" applyNumberFormat="1" applyFont="1" applyBorder="1"/>
    <xf numFmtId="4" fontId="26" fillId="0" borderId="3" xfId="0" applyNumberFormat="1" applyFont="1" applyBorder="1"/>
    <xf numFmtId="0" fontId="64" fillId="0" borderId="0" xfId="0" applyFont="1"/>
    <xf numFmtId="4" fontId="26" fillId="0" borderId="44" xfId="0" applyNumberFormat="1" applyFont="1" applyBorder="1"/>
    <xf numFmtId="4" fontId="26" fillId="0" borderId="31" xfId="0" applyNumberFormat="1" applyFont="1" applyBorder="1"/>
    <xf numFmtId="4" fontId="26" fillId="0" borderId="29" xfId="0" applyNumberFormat="1" applyFont="1" applyBorder="1"/>
    <xf numFmtId="4" fontId="26" fillId="0" borderId="45" xfId="0" applyNumberFormat="1" applyFont="1" applyBorder="1"/>
    <xf numFmtId="4" fontId="26" fillId="0" borderId="14" xfId="0" applyNumberFormat="1" applyFont="1" applyBorder="1"/>
    <xf numFmtId="4" fontId="26" fillId="0" borderId="19" xfId="0" applyNumberFormat="1" applyFont="1" applyBorder="1"/>
    <xf numFmtId="0" fontId="26" fillId="0" borderId="23" xfId="0" applyFont="1" applyBorder="1"/>
    <xf numFmtId="4" fontId="26" fillId="0" borderId="2" xfId="0" applyNumberFormat="1" applyFont="1" applyBorder="1"/>
    <xf numFmtId="10" fontId="5" fillId="0" borderId="5" xfId="0" applyNumberFormat="1" applyFont="1" applyBorder="1"/>
    <xf numFmtId="10" fontId="39" fillId="0" borderId="0" xfId="0" applyNumberFormat="1" applyFont="1"/>
    <xf numFmtId="4" fontId="50" fillId="0" borderId="0" xfId="0" applyNumberFormat="1" applyFont="1"/>
    <xf numFmtId="0" fontId="50" fillId="0" borderId="0" xfId="0" applyFont="1"/>
    <xf numFmtId="0" fontId="5" fillId="0" borderId="1" xfId="0" applyFont="1" applyBorder="1"/>
    <xf numFmtId="4" fontId="5" fillId="0" borderId="21" xfId="0" applyNumberFormat="1" applyFont="1" applyBorder="1"/>
    <xf numFmtId="4" fontId="5" fillId="0" borderId="32" xfId="0" applyNumberFormat="1" applyFont="1" applyBorder="1"/>
    <xf numFmtId="4" fontId="5" fillId="0" borderId="31" xfId="0" applyNumberFormat="1" applyFont="1" applyBorder="1"/>
    <xf numFmtId="4" fontId="5" fillId="0" borderId="19" xfId="0" applyNumberFormat="1" applyFont="1" applyBorder="1"/>
    <xf numFmtId="0" fontId="5" fillId="0" borderId="16" xfId="0" applyFont="1" applyBorder="1"/>
    <xf numFmtId="4" fontId="5" fillId="0" borderId="30" xfId="0" applyNumberFormat="1" applyFont="1" applyBorder="1"/>
    <xf numFmtId="0" fontId="5" fillId="0" borderId="10" xfId="0" applyFont="1" applyBorder="1"/>
    <xf numFmtId="4" fontId="5" fillId="0" borderId="41" xfId="0" applyNumberFormat="1" applyFont="1" applyBorder="1"/>
    <xf numFmtId="4" fontId="5" fillId="0" borderId="46" xfId="0" applyNumberFormat="1" applyFont="1" applyBorder="1"/>
    <xf numFmtId="4" fontId="5" fillId="0" borderId="47" xfId="0" applyNumberFormat="1" applyFont="1" applyBorder="1"/>
    <xf numFmtId="4" fontId="5" fillId="0" borderId="48" xfId="0" applyNumberFormat="1" applyFont="1" applyBorder="1"/>
    <xf numFmtId="4" fontId="5" fillId="0" borderId="3" xfId="0" applyNumberFormat="1" applyFont="1" applyBorder="1"/>
    <xf numFmtId="4" fontId="6" fillId="0" borderId="0" xfId="0" applyNumberFormat="1" applyFont="1"/>
    <xf numFmtId="4" fontId="40" fillId="0" borderId="0" xfId="0" applyNumberFormat="1" applyFont="1"/>
    <xf numFmtId="4" fontId="13" fillId="0" borderId="0" xfId="0" applyNumberFormat="1" applyFont="1" applyFill="1"/>
    <xf numFmtId="4" fontId="10" fillId="0" borderId="0" xfId="0" applyNumberFormat="1" applyFont="1" applyFill="1"/>
    <xf numFmtId="4" fontId="11" fillId="0" borderId="0" xfId="0" applyNumberFormat="1" applyFont="1" applyFill="1"/>
    <xf numFmtId="4" fontId="90" fillId="0" borderId="0" xfId="0" applyNumberFormat="1" applyFont="1" applyFill="1"/>
    <xf numFmtId="4" fontId="11" fillId="0" borderId="0" xfId="0" applyNumberFormat="1" applyFont="1" applyFill="1" applyAlignment="1">
      <alignment horizontal="center"/>
    </xf>
    <xf numFmtId="4" fontId="91" fillId="0" borderId="0" xfId="0" applyNumberFormat="1" applyFont="1" applyFill="1"/>
    <xf numFmtId="4" fontId="69" fillId="0" borderId="0" xfId="0" applyNumberFormat="1" applyFont="1" applyFill="1"/>
    <xf numFmtId="0" fontId="12" fillId="0" borderId="0" xfId="0" applyFont="1"/>
    <xf numFmtId="0" fontId="10" fillId="0" borderId="0" xfId="0" applyFont="1" applyAlignment="1">
      <alignment horizontal="left" wrapText="1"/>
    </xf>
    <xf numFmtId="0" fontId="14" fillId="0" borderId="0" xfId="0" applyFont="1" applyAlignment="1">
      <alignment wrapText="1"/>
    </xf>
    <xf numFmtId="0" fontId="10" fillId="0" borderId="0" xfId="0" applyFont="1" applyAlignment="1">
      <alignment wrapText="1"/>
    </xf>
    <xf numFmtId="0" fontId="11" fillId="0" borderId="49" xfId="0" applyFont="1" applyBorder="1" applyAlignment="1">
      <alignment horizontal="center"/>
    </xf>
    <xf numFmtId="0" fontId="11" fillId="0" borderId="50" xfId="0" applyFont="1" applyBorder="1" applyAlignment="1">
      <alignment horizontal="center"/>
    </xf>
    <xf numFmtId="0" fontId="10" fillId="0" borderId="51" xfId="0" applyFont="1" applyBorder="1" applyAlignment="1">
      <alignment horizontal="center" wrapText="1"/>
    </xf>
    <xf numFmtId="0" fontId="11" fillId="0" borderId="52" xfId="0" applyFont="1" applyBorder="1" applyAlignment="1">
      <alignment horizontal="center"/>
    </xf>
    <xf numFmtId="0" fontId="11" fillId="0" borderId="53" xfId="0" applyFont="1" applyBorder="1" applyAlignment="1">
      <alignment horizontal="center"/>
    </xf>
    <xf numFmtId="0" fontId="11" fillId="0" borderId="54" xfId="0" applyFont="1" applyBorder="1" applyAlignment="1">
      <alignment horizontal="center"/>
    </xf>
    <xf numFmtId="0" fontId="11" fillId="17" borderId="55" xfId="0" applyFont="1" applyFill="1" applyBorder="1" applyAlignment="1">
      <alignment horizontal="center"/>
    </xf>
    <xf numFmtId="0" fontId="11" fillId="17" borderId="55" xfId="0" applyFont="1" applyFill="1" applyBorder="1" applyAlignment="1">
      <alignment horizontal="left"/>
    </xf>
    <xf numFmtId="0" fontId="11" fillId="17" borderId="56" xfId="0" applyFont="1" applyFill="1" applyBorder="1" applyAlignment="1">
      <alignment horizontal="center" vertical="center"/>
    </xf>
    <xf numFmtId="0" fontId="11" fillId="17" borderId="53" xfId="0" applyFont="1" applyFill="1" applyBorder="1" applyAlignment="1">
      <alignment horizontal="center" vertical="center"/>
    </xf>
    <xf numFmtId="4" fontId="11" fillId="17" borderId="57" xfId="0" applyNumberFormat="1" applyFont="1" applyFill="1" applyBorder="1" applyAlignment="1">
      <alignment horizontal="center" vertical="center"/>
    </xf>
    <xf numFmtId="4" fontId="74" fillId="17" borderId="50" xfId="0" applyNumberFormat="1" applyFont="1" applyFill="1" applyBorder="1" applyAlignment="1">
      <alignment horizontal="center" vertical="center"/>
    </xf>
    <xf numFmtId="0" fontId="10" fillId="0" borderId="58" xfId="0" applyFont="1" applyBorder="1" applyAlignment="1">
      <alignment horizontal="center" vertical="center"/>
    </xf>
    <xf numFmtId="0" fontId="10" fillId="0" borderId="58" xfId="0" applyFont="1" applyBorder="1" applyAlignment="1">
      <alignment horizontal="left" vertical="center"/>
    </xf>
    <xf numFmtId="4" fontId="10" fillId="0" borderId="59" xfId="0" applyNumberFormat="1" applyFont="1" applyBorder="1" applyAlignment="1">
      <alignment vertical="center"/>
    </xf>
    <xf numFmtId="4" fontId="10" fillId="0" borderId="60" xfId="0" applyNumberFormat="1" applyFont="1" applyBorder="1" applyAlignment="1">
      <alignment vertical="center"/>
    </xf>
    <xf numFmtId="0" fontId="10" fillId="0" borderId="0" xfId="0" applyFont="1" applyAlignment="1">
      <alignment vertical="center"/>
    </xf>
    <xf numFmtId="0" fontId="10" fillId="0" borderId="61" xfId="0" applyFont="1" applyBorder="1" applyAlignment="1">
      <alignment horizontal="center" vertical="center"/>
    </xf>
    <xf numFmtId="0" fontId="10" fillId="0" borderId="61" xfId="0" applyFont="1" applyBorder="1" applyAlignment="1">
      <alignment horizontal="left" vertical="center"/>
    </xf>
    <xf numFmtId="4" fontId="10" fillId="0" borderId="62" xfId="0" applyNumberFormat="1" applyFont="1" applyBorder="1" applyAlignment="1">
      <alignment vertical="center"/>
    </xf>
    <xf numFmtId="4" fontId="10" fillId="0" borderId="63" xfId="0" applyNumberFormat="1" applyFont="1" applyBorder="1" applyAlignment="1">
      <alignment vertical="center"/>
    </xf>
    <xf numFmtId="0" fontId="14" fillId="17" borderId="52" xfId="0" applyFont="1" applyFill="1" applyBorder="1" applyAlignment="1">
      <alignment horizontal="center" vertical="center"/>
    </xf>
    <xf numFmtId="0" fontId="14" fillId="17" borderId="52" xfId="0" applyFont="1" applyFill="1" applyBorder="1" applyAlignment="1">
      <alignment horizontal="left" vertical="center"/>
    </xf>
    <xf numFmtId="4" fontId="14" fillId="17" borderId="64" xfId="0" applyNumberFormat="1" applyFont="1" applyFill="1" applyBorder="1" applyAlignment="1">
      <alignment vertical="center"/>
    </xf>
    <xf numFmtId="4" fontId="14" fillId="17" borderId="54" xfId="0" applyNumberFormat="1" applyFont="1" applyFill="1" applyBorder="1" applyAlignment="1">
      <alignment vertical="center"/>
    </xf>
    <xf numFmtId="0" fontId="14" fillId="0" borderId="0" xfId="0" applyFont="1" applyAlignment="1">
      <alignment horizontal="center"/>
    </xf>
    <xf numFmtId="4" fontId="14" fillId="0" borderId="0" xfId="0" applyNumberFormat="1" applyFont="1"/>
    <xf numFmtId="4" fontId="10" fillId="0" borderId="0" xfId="0" applyNumberFormat="1" applyFont="1" applyAlignment="1">
      <alignment wrapText="1"/>
    </xf>
    <xf numFmtId="0" fontId="11" fillId="17" borderId="49" xfId="0" applyFont="1" applyFill="1" applyBorder="1" applyAlignment="1">
      <alignment horizontal="center"/>
    </xf>
    <xf numFmtId="0" fontId="11" fillId="17" borderId="49" xfId="0" applyFont="1" applyFill="1" applyBorder="1" applyAlignment="1">
      <alignment horizontal="left"/>
    </xf>
    <xf numFmtId="0" fontId="10" fillId="0" borderId="24" xfId="0" applyFont="1" applyBorder="1" applyAlignment="1">
      <alignment horizontal="center" vertical="center"/>
    </xf>
    <xf numFmtId="4" fontId="10" fillId="0" borderId="65" xfId="0" applyNumberFormat="1" applyFont="1" applyBorder="1" applyAlignment="1">
      <alignment vertical="center"/>
    </xf>
    <xf numFmtId="4" fontId="10" fillId="0" borderId="66" xfId="0" applyNumberFormat="1" applyFont="1" applyBorder="1"/>
    <xf numFmtId="4" fontId="75" fillId="17" borderId="50" xfId="0" applyNumberFormat="1" applyFont="1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4" fontId="10" fillId="0" borderId="0" xfId="0" applyNumberFormat="1" applyFont="1" applyAlignment="1">
      <alignment horizontal="left" wrapText="1"/>
    </xf>
    <xf numFmtId="4" fontId="10" fillId="0" borderId="67" xfId="0" applyNumberFormat="1" applyFont="1" applyBorder="1" applyAlignment="1">
      <alignment vertical="center"/>
    </xf>
    <xf numFmtId="4" fontId="10" fillId="0" borderId="68" xfId="0" applyNumberFormat="1" applyFont="1" applyBorder="1" applyAlignment="1">
      <alignment vertical="center"/>
    </xf>
    <xf numFmtId="4" fontId="10" fillId="0" borderId="0" xfId="0" applyNumberFormat="1" applyFont="1" applyAlignment="1">
      <alignment vertical="center"/>
    </xf>
    <xf numFmtId="4" fontId="10" fillId="0" borderId="59" xfId="0" applyNumberFormat="1" applyFont="1" applyBorder="1" applyAlignment="1">
      <alignment horizontal="left" vertical="center"/>
    </xf>
    <xf numFmtId="0" fontId="10" fillId="0" borderId="62" xfId="0" applyFont="1" applyBorder="1" applyAlignment="1">
      <alignment horizontal="left" vertical="center"/>
    </xf>
    <xf numFmtId="0" fontId="14" fillId="17" borderId="64" xfId="0" applyFont="1" applyFill="1" applyBorder="1" applyAlignment="1">
      <alignment horizontal="left" vertical="center"/>
    </xf>
    <xf numFmtId="4" fontId="15" fillId="0" borderId="0" xfId="0" applyNumberFormat="1" applyFont="1"/>
    <xf numFmtId="4" fontId="10" fillId="0" borderId="69" xfId="0" applyNumberFormat="1" applyFont="1" applyBorder="1" applyAlignment="1">
      <alignment vertical="center"/>
    </xf>
    <xf numFmtId="4" fontId="10" fillId="0" borderId="68" xfId="0" applyNumberFormat="1" applyFont="1" applyBorder="1" applyAlignment="1">
      <alignment vertical="center" shrinkToFit="1"/>
    </xf>
    <xf numFmtId="4" fontId="10" fillId="0" borderId="62" xfId="0" applyNumberFormat="1" applyFont="1" applyBorder="1" applyAlignment="1">
      <alignment vertical="center" shrinkToFit="1"/>
    </xf>
    <xf numFmtId="4" fontId="10" fillId="0" borderId="58" xfId="0" applyNumberFormat="1" applyFont="1" applyBorder="1" applyAlignment="1">
      <alignment horizontal="left" vertical="center"/>
    </xf>
    <xf numFmtId="4" fontId="14" fillId="17" borderId="54" xfId="0" applyNumberFormat="1" applyFont="1" applyFill="1" applyBorder="1" applyAlignment="1">
      <alignment horizontal="right" vertical="center"/>
    </xf>
    <xf numFmtId="0" fontId="14" fillId="0" borderId="0" xfId="0" applyFont="1" applyAlignment="1">
      <alignment horizontal="left"/>
    </xf>
    <xf numFmtId="4" fontId="10" fillId="0" borderId="58" xfId="0" applyNumberFormat="1" applyFont="1" applyBorder="1" applyAlignment="1">
      <alignment vertical="center"/>
    </xf>
    <xf numFmtId="4" fontId="14" fillId="17" borderId="52" xfId="0" applyNumberFormat="1" applyFont="1" applyFill="1" applyBorder="1" applyAlignment="1">
      <alignment vertical="center"/>
    </xf>
    <xf numFmtId="0" fontId="66" fillId="17" borderId="49" xfId="0" applyFont="1" applyFill="1" applyBorder="1" applyAlignment="1">
      <alignment horizontal="left"/>
    </xf>
    <xf numFmtId="4" fontId="10" fillId="17" borderId="57" xfId="0" applyNumberFormat="1" applyFont="1" applyFill="1" applyBorder="1" applyAlignment="1">
      <alignment horizontal="center" vertical="center"/>
    </xf>
    <xf numFmtId="0" fontId="10" fillId="0" borderId="49" xfId="0" applyFont="1" applyBorder="1" applyAlignment="1">
      <alignment horizontal="center" vertical="center"/>
    </xf>
    <xf numFmtId="0" fontId="10" fillId="0" borderId="49" xfId="0" applyFont="1" applyBorder="1" applyAlignment="1">
      <alignment horizontal="left" vertical="center"/>
    </xf>
    <xf numFmtId="4" fontId="10" fillId="0" borderId="50" xfId="0" applyNumberFormat="1" applyFont="1" applyBorder="1" applyAlignment="1">
      <alignment vertical="center"/>
    </xf>
    <xf numFmtId="4" fontId="10" fillId="0" borderId="57" xfId="0" applyNumberFormat="1" applyFont="1" applyBorder="1" applyAlignment="1">
      <alignment vertical="center"/>
    </xf>
    <xf numFmtId="0" fontId="10" fillId="0" borderId="70" xfId="0" applyFont="1" applyBorder="1" applyAlignment="1">
      <alignment horizontal="center" vertical="center"/>
    </xf>
    <xf numFmtId="0" fontId="10" fillId="0" borderId="70" xfId="0" applyFont="1" applyBorder="1" applyAlignment="1">
      <alignment horizontal="left" vertical="center"/>
    </xf>
    <xf numFmtId="4" fontId="10" fillId="0" borderId="71" xfId="0" applyNumberFormat="1" applyFont="1" applyBorder="1" applyAlignment="1">
      <alignment vertical="center"/>
    </xf>
    <xf numFmtId="2" fontId="10" fillId="0" borderId="0" xfId="0" applyNumberFormat="1" applyFont="1" applyAlignment="1">
      <alignment wrapText="1"/>
    </xf>
    <xf numFmtId="2" fontId="10" fillId="0" borderId="0" xfId="0" applyNumberFormat="1" applyFont="1" applyAlignment="1">
      <alignment vertical="center" wrapText="1"/>
    </xf>
    <xf numFmtId="2" fontId="14" fillId="0" borderId="0" xfId="0" applyNumberFormat="1" applyFont="1" applyAlignment="1">
      <alignment wrapText="1"/>
    </xf>
    <xf numFmtId="0" fontId="10" fillId="0" borderId="0" xfId="0" applyFont="1" applyAlignment="1">
      <alignment horizontal="left"/>
    </xf>
    <xf numFmtId="4" fontId="14" fillId="0" borderId="0" xfId="0" applyNumberFormat="1" applyFont="1" applyAlignment="1">
      <alignment vertical="center"/>
    </xf>
    <xf numFmtId="0" fontId="11" fillId="17" borderId="50" xfId="0" applyFont="1" applyFill="1" applyBorder="1" applyAlignment="1">
      <alignment horizontal="center"/>
    </xf>
    <xf numFmtId="0" fontId="11" fillId="17" borderId="57" xfId="0" applyFont="1" applyFill="1" applyBorder="1" applyAlignment="1">
      <alignment horizontal="center"/>
    </xf>
    <xf numFmtId="0" fontId="11" fillId="17" borderId="54" xfId="0" applyFont="1" applyFill="1" applyBorder="1" applyAlignment="1">
      <alignment horizontal="center"/>
    </xf>
    <xf numFmtId="0" fontId="10" fillId="0" borderId="69" xfId="0" applyFont="1" applyBorder="1" applyAlignment="1">
      <alignment horizontal="left" vertical="center"/>
    </xf>
    <xf numFmtId="0" fontId="14" fillId="17" borderId="52" xfId="0" applyFont="1" applyFill="1" applyBorder="1" applyAlignment="1">
      <alignment horizontal="center"/>
    </xf>
    <xf numFmtId="0" fontId="14" fillId="17" borderId="72" xfId="0" applyFont="1" applyFill="1" applyBorder="1" applyAlignment="1">
      <alignment horizontal="left"/>
    </xf>
    <xf numFmtId="0" fontId="61" fillId="0" borderId="3" xfId="0" applyFont="1" applyBorder="1" applyAlignment="1">
      <alignment horizontal="left"/>
    </xf>
    <xf numFmtId="4" fontId="14" fillId="0" borderId="3" xfId="0" applyNumberFormat="1" applyFont="1" applyBorder="1" applyAlignment="1">
      <alignment horizontal="center"/>
    </xf>
    <xf numFmtId="4" fontId="14" fillId="0" borderId="0" xfId="0" applyNumberFormat="1" applyFont="1" applyAlignment="1">
      <alignment horizontal="center"/>
    </xf>
    <xf numFmtId="4" fontId="11" fillId="0" borderId="0" xfId="0" applyNumberFormat="1" applyFont="1" applyAlignment="1">
      <alignment horizontal="center"/>
    </xf>
    <xf numFmtId="0" fontId="55" fillId="0" borderId="0" xfId="0" applyFont="1"/>
    <xf numFmtId="0" fontId="26" fillId="18" borderId="39" xfId="0" applyFont="1" applyFill="1" applyBorder="1"/>
    <xf numFmtId="10" fontId="26" fillId="18" borderId="39" xfId="0" applyNumberFormat="1" applyFont="1" applyFill="1" applyBorder="1"/>
    <xf numFmtId="4" fontId="26" fillId="18" borderId="4" xfId="0" applyNumberFormat="1" applyFont="1" applyFill="1" applyBorder="1"/>
    <xf numFmtId="4" fontId="26" fillId="18" borderId="1" xfId="0" applyNumberFormat="1" applyFont="1" applyFill="1" applyBorder="1"/>
    <xf numFmtId="4" fontId="5" fillId="18" borderId="39" xfId="0" applyNumberFormat="1" applyFont="1" applyFill="1" applyBorder="1"/>
    <xf numFmtId="4" fontId="26" fillId="18" borderId="39" xfId="0" applyNumberFormat="1" applyFont="1" applyFill="1" applyBorder="1"/>
    <xf numFmtId="0" fontId="26" fillId="18" borderId="21" xfId="0" applyFont="1" applyFill="1" applyBorder="1"/>
    <xf numFmtId="4" fontId="27" fillId="0" borderId="0" xfId="0" applyNumberFormat="1" applyFont="1"/>
    <xf numFmtId="0" fontId="1" fillId="0" borderId="5" xfId="0" applyFont="1" applyBorder="1"/>
    <xf numFmtId="10" fontId="2" fillId="0" borderId="3" xfId="0" applyNumberFormat="1" applyFont="1" applyBorder="1"/>
    <xf numFmtId="4" fontId="1" fillId="0" borderId="3" xfId="0" applyNumberFormat="1" applyFont="1" applyBorder="1"/>
    <xf numFmtId="4" fontId="1" fillId="0" borderId="5" xfId="0" applyNumberFormat="1" applyFont="1" applyBorder="1"/>
    <xf numFmtId="4" fontId="51" fillId="0" borderId="9" xfId="0" applyNumberFormat="1" applyFont="1" applyBorder="1" applyAlignment="1">
      <alignment horizontal="right" wrapText="1"/>
    </xf>
    <xf numFmtId="4" fontId="77" fillId="0" borderId="9" xfId="0" applyNumberFormat="1" applyFont="1" applyBorder="1"/>
    <xf numFmtId="0" fontId="5" fillId="15" borderId="39" xfId="0" applyFont="1" applyFill="1" applyBorder="1"/>
    <xf numFmtId="10" fontId="5" fillId="15" borderId="39" xfId="0" applyNumberFormat="1" applyFont="1" applyFill="1" applyBorder="1"/>
    <xf numFmtId="4" fontId="5" fillId="15" borderId="4" xfId="0" applyNumberFormat="1" applyFont="1" applyFill="1" applyBorder="1"/>
    <xf numFmtId="0" fontId="5" fillId="15" borderId="21" xfId="0" applyFont="1" applyFill="1" applyBorder="1"/>
    <xf numFmtId="0" fontId="39" fillId="0" borderId="0" xfId="0" applyFont="1"/>
    <xf numFmtId="0" fontId="5" fillId="15" borderId="41" xfId="0" applyFont="1" applyFill="1" applyBorder="1"/>
    <xf numFmtId="10" fontId="5" fillId="15" borderId="43" xfId="0" applyNumberFormat="1" applyFont="1" applyFill="1" applyBorder="1"/>
    <xf numFmtId="4" fontId="5" fillId="15" borderId="10" xfId="0" applyNumberFormat="1" applyFont="1" applyFill="1" applyBorder="1"/>
    <xf numFmtId="0" fontId="76" fillId="0" borderId="0" xfId="0" applyFont="1"/>
    <xf numFmtId="4" fontId="76" fillId="0" borderId="0" xfId="0" applyNumberFormat="1" applyFont="1"/>
    <xf numFmtId="4" fontId="76" fillId="0" borderId="9" xfId="0" applyNumberFormat="1" applyFont="1" applyBorder="1" applyAlignment="1">
      <alignment horizontal="right" wrapText="1"/>
    </xf>
    <xf numFmtId="4" fontId="78" fillId="0" borderId="9" xfId="0" applyNumberFormat="1" applyFont="1" applyBorder="1"/>
    <xf numFmtId="4" fontId="10" fillId="0" borderId="0" xfId="0" applyNumberFormat="1" applyFont="1" applyAlignment="1">
      <alignment horizontal="center"/>
    </xf>
    <xf numFmtId="0" fontId="20" fillId="0" borderId="0" xfId="0" applyFont="1" applyAlignment="1">
      <alignment horizontal="center"/>
    </xf>
    <xf numFmtId="0" fontId="11" fillId="17" borderId="3" xfId="0" applyFont="1" applyFill="1" applyBorder="1" applyAlignment="1">
      <alignment horizontal="center"/>
    </xf>
    <xf numFmtId="0" fontId="10" fillId="17" borderId="73" xfId="0" applyFont="1" applyFill="1" applyBorder="1" applyAlignment="1">
      <alignment horizontal="center"/>
    </xf>
    <xf numFmtId="0" fontId="10" fillId="17" borderId="74" xfId="0" applyFont="1" applyFill="1" applyBorder="1" applyAlignment="1">
      <alignment horizontal="center"/>
    </xf>
    <xf numFmtId="0" fontId="14" fillId="17" borderId="20" xfId="0" applyFont="1" applyFill="1" applyBorder="1" applyAlignment="1">
      <alignment horizontal="center"/>
    </xf>
    <xf numFmtId="0" fontId="11" fillId="0" borderId="19" xfId="0" applyFont="1" applyBorder="1" applyAlignment="1">
      <alignment horizontal="center"/>
    </xf>
    <xf numFmtId="4" fontId="10" fillId="0" borderId="75" xfId="0" applyNumberFormat="1" applyFont="1" applyBorder="1" applyAlignment="1">
      <alignment horizontal="right"/>
    </xf>
    <xf numFmtId="4" fontId="14" fillId="0" borderId="37" xfId="0" applyNumberFormat="1" applyFont="1" applyBorder="1" applyAlignment="1">
      <alignment horizontal="right"/>
    </xf>
    <xf numFmtId="4" fontId="11" fillId="0" borderId="19" xfId="0" applyNumberFormat="1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4" fontId="10" fillId="0" borderId="76" xfId="0" applyNumberFormat="1" applyFont="1" applyBorder="1" applyAlignment="1">
      <alignment horizontal="right"/>
    </xf>
    <xf numFmtId="4" fontId="14" fillId="0" borderId="14" xfId="0" applyNumberFormat="1" applyFont="1" applyBorder="1" applyAlignment="1">
      <alignment horizontal="right"/>
    </xf>
    <xf numFmtId="4" fontId="11" fillId="0" borderId="1" xfId="0" applyNumberFormat="1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4" fontId="10" fillId="0" borderId="77" xfId="0" applyNumberFormat="1" applyFont="1" applyBorder="1" applyAlignment="1">
      <alignment horizontal="right"/>
    </xf>
    <xf numFmtId="4" fontId="14" fillId="0" borderId="15" xfId="0" applyNumberFormat="1" applyFont="1" applyBorder="1" applyAlignment="1">
      <alignment horizontal="right"/>
    </xf>
    <xf numFmtId="4" fontId="11" fillId="0" borderId="16" xfId="0" applyNumberFormat="1" applyFont="1" applyBorder="1" applyAlignment="1">
      <alignment horizontal="center"/>
    </xf>
    <xf numFmtId="0" fontId="11" fillId="0" borderId="16" xfId="0" applyFont="1" applyBorder="1" applyAlignment="1">
      <alignment horizontal="center"/>
    </xf>
    <xf numFmtId="0" fontId="11" fillId="0" borderId="2" xfId="0" applyFont="1" applyBorder="1" applyAlignment="1">
      <alignment horizontal="center"/>
    </xf>
    <xf numFmtId="4" fontId="10" fillId="0" borderId="30" xfId="0" applyNumberFormat="1" applyFont="1" applyBorder="1" applyAlignment="1">
      <alignment horizontal="right"/>
    </xf>
    <xf numFmtId="4" fontId="14" fillId="0" borderId="32" xfId="0" applyNumberFormat="1" applyFont="1" applyBorder="1" applyAlignment="1">
      <alignment horizontal="right"/>
    </xf>
    <xf numFmtId="4" fontId="10" fillId="0" borderId="78" xfId="0" applyNumberFormat="1" applyFont="1" applyBorder="1" applyAlignment="1">
      <alignment horizontal="right"/>
    </xf>
    <xf numFmtId="4" fontId="10" fillId="0" borderId="34" xfId="0" applyNumberFormat="1" applyFont="1" applyBorder="1" applyAlignment="1">
      <alignment horizontal="right"/>
    </xf>
    <xf numFmtId="4" fontId="14" fillId="0" borderId="36" xfId="0" applyNumberFormat="1" applyFont="1" applyBorder="1" applyAlignment="1">
      <alignment horizontal="right"/>
    </xf>
    <xf numFmtId="0" fontId="11" fillId="0" borderId="10" xfId="0" applyFont="1" applyBorder="1" applyAlignment="1">
      <alignment horizontal="center"/>
    </xf>
    <xf numFmtId="4" fontId="10" fillId="0" borderId="79" xfId="0" applyNumberFormat="1" applyFont="1" applyBorder="1" applyAlignment="1">
      <alignment horizontal="right"/>
    </xf>
    <xf numFmtId="4" fontId="10" fillId="0" borderId="80" xfId="0" applyNumberFormat="1" applyFont="1" applyBorder="1" applyAlignment="1">
      <alignment horizontal="right"/>
    </xf>
    <xf numFmtId="4" fontId="14" fillId="0" borderId="81" xfId="0" applyNumberFormat="1" applyFont="1" applyBorder="1" applyAlignment="1">
      <alignment horizontal="right"/>
    </xf>
    <xf numFmtId="4" fontId="11" fillId="0" borderId="10" xfId="0" applyNumberFormat="1" applyFont="1" applyBorder="1" applyAlignment="1">
      <alignment horizontal="center"/>
    </xf>
    <xf numFmtId="10" fontId="11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49" fontId="10" fillId="0" borderId="0" xfId="0" applyNumberFormat="1" applyFont="1" applyAlignment="1">
      <alignment horizontal="center"/>
    </xf>
    <xf numFmtId="4" fontId="10" fillId="0" borderId="0" xfId="0" applyNumberFormat="1" applyFont="1" applyAlignment="1">
      <alignment horizontal="center" vertical="center"/>
    </xf>
    <xf numFmtId="0" fontId="10" fillId="19" borderId="3" xfId="0" applyFont="1" applyFill="1" applyBorder="1"/>
    <xf numFmtId="0" fontId="10" fillId="19" borderId="3" xfId="0" applyFont="1" applyFill="1" applyBorder="1" applyAlignment="1">
      <alignment horizontal="center"/>
    </xf>
    <xf numFmtId="0" fontId="14" fillId="20" borderId="4" xfId="0" applyFont="1" applyFill="1" applyBorder="1" applyAlignment="1">
      <alignment horizontal="left"/>
    </xf>
    <xf numFmtId="4" fontId="14" fillId="20" borderId="4" xfId="0" applyNumberFormat="1" applyFont="1" applyFill="1" applyBorder="1" applyAlignment="1">
      <alignment horizontal="right"/>
    </xf>
    <xf numFmtId="49" fontId="14" fillId="20" borderId="1" xfId="0" applyNumberFormat="1" applyFont="1" applyFill="1" applyBorder="1"/>
    <xf numFmtId="4" fontId="14" fillId="20" borderId="1" xfId="0" applyNumberFormat="1" applyFont="1" applyFill="1" applyBorder="1" applyAlignment="1">
      <alignment horizontal="center"/>
    </xf>
    <xf numFmtId="4" fontId="14" fillId="20" borderId="1" xfId="0" applyNumberFormat="1" applyFont="1" applyFill="1" applyBorder="1" applyAlignment="1">
      <alignment horizontal="right"/>
    </xf>
    <xf numFmtId="4" fontId="14" fillId="20" borderId="7" xfId="0" applyNumberFormat="1" applyFont="1" applyFill="1" applyBorder="1" applyAlignment="1">
      <alignment horizontal="center"/>
    </xf>
    <xf numFmtId="4" fontId="10" fillId="0" borderId="0" xfId="0" applyNumberFormat="1" applyFont="1" applyAlignment="1">
      <alignment horizontal="center" wrapText="1"/>
    </xf>
    <xf numFmtId="4" fontId="79" fillId="21" borderId="25" xfId="0" applyNumberFormat="1" applyFont="1" applyFill="1" applyBorder="1"/>
    <xf numFmtId="4" fontId="79" fillId="21" borderId="26" xfId="0" applyNumberFormat="1" applyFont="1" applyFill="1" applyBorder="1"/>
    <xf numFmtId="4" fontId="79" fillId="21" borderId="6" xfId="0" applyNumberFormat="1" applyFont="1" applyFill="1" applyBorder="1"/>
    <xf numFmtId="4" fontId="80" fillId="17" borderId="25" xfId="0" applyNumberFormat="1" applyFont="1" applyFill="1" applyBorder="1"/>
    <xf numFmtId="4" fontId="80" fillId="17" borderId="28" xfId="0" applyNumberFormat="1" applyFont="1" applyFill="1" applyBorder="1"/>
    <xf numFmtId="4" fontId="80" fillId="17" borderId="6" xfId="0" applyNumberFormat="1" applyFont="1" applyFill="1" applyBorder="1"/>
    <xf numFmtId="4" fontId="80" fillId="22" borderId="25" xfId="0" applyNumberFormat="1" applyFont="1" applyFill="1" applyBorder="1"/>
    <xf numFmtId="4" fontId="80" fillId="22" borderId="28" xfId="0" applyNumberFormat="1" applyFont="1" applyFill="1" applyBorder="1"/>
    <xf numFmtId="4" fontId="80" fillId="22" borderId="6" xfId="0" applyNumberFormat="1" applyFont="1" applyFill="1" applyBorder="1"/>
    <xf numFmtId="4" fontId="80" fillId="23" borderId="25" xfId="0" applyNumberFormat="1" applyFont="1" applyFill="1" applyBorder="1"/>
    <xf numFmtId="4" fontId="80" fillId="23" borderId="28" xfId="0" applyNumberFormat="1" applyFont="1" applyFill="1" applyBorder="1"/>
    <xf numFmtId="4" fontId="80" fillId="23" borderId="6" xfId="0" applyNumberFormat="1" applyFont="1" applyFill="1" applyBorder="1"/>
    <xf numFmtId="4" fontId="38" fillId="16" borderId="10" xfId="0" applyNumberFormat="1" applyFont="1" applyFill="1" applyBorder="1"/>
    <xf numFmtId="4" fontId="81" fillId="21" borderId="43" xfId="0" applyNumberFormat="1" applyFont="1" applyFill="1" applyBorder="1"/>
    <xf numFmtId="4" fontId="81" fillId="21" borderId="47" xfId="0" applyNumberFormat="1" applyFont="1" applyFill="1" applyBorder="1"/>
    <xf numFmtId="4" fontId="81" fillId="21" borderId="10" xfId="0" applyNumberFormat="1" applyFont="1" applyFill="1" applyBorder="1"/>
    <xf numFmtId="4" fontId="82" fillId="17" borderId="43" xfId="0" applyNumberFormat="1" applyFont="1" applyFill="1" applyBorder="1"/>
    <xf numFmtId="4" fontId="82" fillId="17" borderId="10" xfId="0" applyNumberFormat="1" applyFont="1" applyFill="1" applyBorder="1"/>
    <xf numFmtId="4" fontId="82" fillId="22" borderId="82" xfId="0" applyNumberFormat="1" applyFont="1" applyFill="1" applyBorder="1"/>
    <xf numFmtId="4" fontId="82" fillId="22" borderId="81" xfId="0" applyNumberFormat="1" applyFont="1" applyFill="1" applyBorder="1"/>
    <xf numFmtId="4" fontId="82" fillId="22" borderId="10" xfId="0" applyNumberFormat="1" applyFont="1" applyFill="1" applyBorder="1"/>
    <xf numFmtId="4" fontId="82" fillId="23" borderId="43" xfId="0" applyNumberFormat="1" applyFont="1" applyFill="1" applyBorder="1"/>
    <xf numFmtId="4" fontId="82" fillId="23" borderId="81" xfId="0" applyNumberFormat="1" applyFont="1" applyFill="1" applyBorder="1"/>
    <xf numFmtId="4" fontId="39" fillId="0" borderId="0" xfId="0" applyNumberFormat="1" applyFont="1"/>
    <xf numFmtId="10" fontId="13" fillId="0" borderId="0" xfId="0" applyNumberFormat="1" applyFont="1" applyAlignment="1">
      <alignment horizontal="center" vertical="center"/>
    </xf>
    <xf numFmtId="0" fontId="47" fillId="0" borderId="0" xfId="0" applyFont="1"/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horizontal="left"/>
    </xf>
    <xf numFmtId="0" fontId="13" fillId="0" borderId="0" xfId="0" applyFont="1"/>
    <xf numFmtId="49" fontId="10" fillId="24" borderId="3" xfId="0" applyNumberFormat="1" applyFont="1" applyFill="1" applyBorder="1" applyAlignment="1">
      <alignment horizontal="center"/>
    </xf>
    <xf numFmtId="0" fontId="11" fillId="0" borderId="83" xfId="0" applyFont="1" applyBorder="1" applyAlignment="1">
      <alignment horizontal="left"/>
    </xf>
    <xf numFmtId="0" fontId="11" fillId="0" borderId="5" xfId="0" applyFont="1" applyBorder="1" applyAlignment="1">
      <alignment horizontal="left"/>
    </xf>
    <xf numFmtId="4" fontId="11" fillId="0" borderId="5" xfId="0" applyNumberFormat="1" applyFont="1" applyBorder="1" applyAlignment="1">
      <alignment horizontal="center" wrapText="1"/>
    </xf>
    <xf numFmtId="4" fontId="11" fillId="0" borderId="3" xfId="0" applyNumberFormat="1" applyFont="1" applyBorder="1" applyAlignment="1">
      <alignment horizontal="center" wrapText="1"/>
    </xf>
    <xf numFmtId="4" fontId="11" fillId="0" borderId="18" xfId="0" applyNumberFormat="1" applyFont="1" applyBorder="1" applyAlignment="1">
      <alignment horizontal="center"/>
    </xf>
    <xf numFmtId="4" fontId="11" fillId="0" borderId="3" xfId="0" applyNumberFormat="1" applyFont="1" applyBorder="1" applyAlignment="1">
      <alignment horizontal="center"/>
    </xf>
    <xf numFmtId="4" fontId="10" fillId="0" borderId="16" xfId="0" applyNumberFormat="1" applyFont="1" applyBorder="1" applyAlignment="1">
      <alignment horizontal="center"/>
    </xf>
    <xf numFmtId="49" fontId="10" fillId="0" borderId="0" xfId="0" applyNumberFormat="1" applyFont="1"/>
    <xf numFmtId="0" fontId="13" fillId="20" borderId="84" xfId="0" applyFont="1" applyFill="1" applyBorder="1" applyAlignment="1">
      <alignment horizontal="center"/>
    </xf>
    <xf numFmtId="49" fontId="12" fillId="0" borderId="0" xfId="0" applyNumberFormat="1" applyFont="1"/>
    <xf numFmtId="0" fontId="11" fillId="0" borderId="85" xfId="0" applyFont="1" applyBorder="1" applyAlignment="1">
      <alignment horizontal="center"/>
    </xf>
    <xf numFmtId="0" fontId="11" fillId="22" borderId="86" xfId="0" applyFont="1" applyFill="1" applyBorder="1" applyAlignment="1">
      <alignment horizontal="center"/>
    </xf>
    <xf numFmtId="0" fontId="11" fillId="20" borderId="87" xfId="0" applyFont="1" applyFill="1" applyBorder="1" applyAlignment="1">
      <alignment horizontal="center"/>
    </xf>
    <xf numFmtId="4" fontId="11" fillId="20" borderId="8" xfId="0" applyNumberFormat="1" applyFont="1" applyFill="1" applyBorder="1"/>
    <xf numFmtId="49" fontId="68" fillId="0" borderId="0" xfId="0" applyNumberFormat="1" applyFont="1"/>
    <xf numFmtId="0" fontId="68" fillId="0" borderId="0" xfId="0" applyFont="1"/>
    <xf numFmtId="0" fontId="14" fillId="0" borderId="88" xfId="0" applyFont="1" applyBorder="1" applyAlignment="1">
      <alignment horizontal="center"/>
    </xf>
    <xf numFmtId="4" fontId="14" fillId="0" borderId="88" xfId="0" applyNumberFormat="1" applyFont="1" applyBorder="1"/>
    <xf numFmtId="4" fontId="14" fillId="0" borderId="89" xfId="0" applyNumberFormat="1" applyFont="1" applyBorder="1"/>
    <xf numFmtId="4" fontId="14" fillId="0" borderId="90" xfId="0" applyNumberFormat="1" applyFont="1" applyBorder="1"/>
    <xf numFmtId="4" fontId="14" fillId="0" borderId="91" xfId="0" applyNumberFormat="1" applyFont="1" applyBorder="1"/>
    <xf numFmtId="4" fontId="14" fillId="0" borderId="92" xfId="0" applyNumberFormat="1" applyFont="1" applyBorder="1"/>
    <xf numFmtId="4" fontId="14" fillId="20" borderId="93" xfId="0" applyNumberFormat="1" applyFont="1" applyFill="1" applyBorder="1"/>
    <xf numFmtId="4" fontId="92" fillId="0" borderId="94" xfId="0" applyNumberFormat="1" applyFont="1" applyBorder="1"/>
    <xf numFmtId="4" fontId="92" fillId="0" borderId="91" xfId="0" applyNumberFormat="1" applyFont="1" applyBorder="1"/>
    <xf numFmtId="4" fontId="92" fillId="0" borderId="88" xfId="0" applyNumberFormat="1" applyFont="1" applyBorder="1"/>
    <xf numFmtId="49" fontId="17" fillId="0" borderId="0" xfId="0" applyNumberFormat="1" applyFont="1"/>
    <xf numFmtId="0" fontId="17" fillId="0" borderId="0" xfId="0" applyFont="1"/>
    <xf numFmtId="0" fontId="11" fillId="0" borderId="61" xfId="0" applyFont="1" applyBorder="1"/>
    <xf numFmtId="4" fontId="11" fillId="0" borderId="61" xfId="0" applyNumberFormat="1" applyFont="1" applyBorder="1"/>
    <xf numFmtId="4" fontId="11" fillId="0" borderId="4" xfId="0" applyNumberFormat="1" applyFont="1" applyBorder="1"/>
    <xf numFmtId="4" fontId="11" fillId="0" borderId="68" xfId="0" applyNumberFormat="1" applyFont="1" applyBorder="1"/>
    <xf numFmtId="4" fontId="11" fillId="0" borderId="95" xfId="0" applyNumberFormat="1" applyFont="1" applyBorder="1"/>
    <xf numFmtId="4" fontId="11" fillId="0" borderId="12" xfId="0" applyNumberFormat="1" applyFont="1" applyBorder="1"/>
    <xf numFmtId="4" fontId="11" fillId="20" borderId="39" xfId="0" applyNumberFormat="1" applyFont="1" applyFill="1" applyBorder="1"/>
    <xf numFmtId="4" fontId="11" fillId="0" borderId="96" xfId="0" applyNumberFormat="1" applyFont="1" applyBorder="1"/>
    <xf numFmtId="49" fontId="11" fillId="0" borderId="0" xfId="0" applyNumberFormat="1" applyFont="1"/>
    <xf numFmtId="0" fontId="11" fillId="0" borderId="70" xfId="0" applyFont="1" applyBorder="1"/>
    <xf numFmtId="4" fontId="11" fillId="0" borderId="70" xfId="0" applyNumberFormat="1" applyFont="1" applyBorder="1"/>
    <xf numFmtId="4" fontId="11" fillId="0" borderId="1" xfId="0" applyNumberFormat="1" applyFont="1" applyBorder="1"/>
    <xf numFmtId="4" fontId="11" fillId="0" borderId="97" xfId="0" applyNumberFormat="1" applyFont="1" applyBorder="1"/>
    <xf numFmtId="4" fontId="11" fillId="0" borderId="98" xfId="0" applyNumberFormat="1" applyFont="1" applyBorder="1"/>
    <xf numFmtId="4" fontId="11" fillId="0" borderId="14" xfId="0" applyNumberFormat="1" applyFont="1" applyBorder="1"/>
    <xf numFmtId="4" fontId="11" fillId="20" borderId="21" xfId="0" applyNumberFormat="1" applyFont="1" applyFill="1" applyBorder="1"/>
    <xf numFmtId="4" fontId="11" fillId="0" borderId="99" xfId="0" applyNumberFormat="1" applyFont="1" applyBorder="1"/>
    <xf numFmtId="4" fontId="91" fillId="0" borderId="98" xfId="0" applyNumberFormat="1" applyFont="1" applyBorder="1"/>
    <xf numFmtId="0" fontId="93" fillId="0" borderId="100" xfId="0" applyFont="1" applyBorder="1"/>
    <xf numFmtId="4" fontId="93" fillId="0" borderId="100" xfId="0" applyNumberFormat="1" applyFont="1" applyBorder="1"/>
    <xf numFmtId="4" fontId="93" fillId="0" borderId="101" xfId="0" applyNumberFormat="1" applyFont="1" applyBorder="1"/>
    <xf numFmtId="4" fontId="93" fillId="0" borderId="102" xfId="0" applyNumberFormat="1" applyFont="1" applyBorder="1"/>
    <xf numFmtId="4" fontId="93" fillId="0" borderId="103" xfId="0" applyNumberFormat="1" applyFont="1" applyBorder="1"/>
    <xf numFmtId="4" fontId="93" fillId="0" borderId="104" xfId="0" applyNumberFormat="1" applyFont="1" applyBorder="1"/>
    <xf numFmtId="4" fontId="93" fillId="20" borderId="105" xfId="0" applyNumberFormat="1" applyFont="1" applyFill="1" applyBorder="1"/>
    <xf numFmtId="4" fontId="91" fillId="0" borderId="106" xfId="0" applyNumberFormat="1" applyFont="1" applyBorder="1"/>
    <xf numFmtId="4" fontId="91" fillId="0" borderId="107" xfId="0" applyNumberFormat="1" applyFont="1" applyBorder="1"/>
    <xf numFmtId="49" fontId="91" fillId="0" borderId="0" xfId="0" applyNumberFormat="1" applyFont="1"/>
    <xf numFmtId="0" fontId="91" fillId="0" borderId="0" xfId="0" applyFont="1"/>
    <xf numFmtId="0" fontId="14" fillId="21" borderId="58" xfId="0" applyFont="1" applyFill="1" applyBorder="1"/>
    <xf numFmtId="4" fontId="14" fillId="15" borderId="108" xfId="0" applyNumberFormat="1" applyFont="1" applyFill="1" applyBorder="1"/>
    <xf numFmtId="4" fontId="14" fillId="18" borderId="109" xfId="0" applyNumberFormat="1" applyFont="1" applyFill="1" applyBorder="1"/>
    <xf numFmtId="4" fontId="14" fillId="0" borderId="60" xfId="0" applyNumberFormat="1" applyFont="1" applyBorder="1"/>
    <xf numFmtId="4" fontId="14" fillId="25" borderId="58" xfId="0" applyNumberFormat="1" applyFont="1" applyFill="1" applyBorder="1"/>
    <xf numFmtId="4" fontId="14" fillId="14" borderId="109" xfId="0" applyNumberFormat="1" applyFont="1" applyFill="1" applyBorder="1"/>
    <xf numFmtId="4" fontId="14" fillId="22" borderId="110" xfId="0" applyNumberFormat="1" applyFont="1" applyFill="1" applyBorder="1"/>
    <xf numFmtId="4" fontId="14" fillId="20" borderId="111" xfId="0" applyNumberFormat="1" applyFont="1" applyFill="1" applyBorder="1"/>
    <xf numFmtId="0" fontId="14" fillId="21" borderId="70" xfId="0" applyFont="1" applyFill="1" applyBorder="1"/>
    <xf numFmtId="4" fontId="14" fillId="15" borderId="99" xfId="0" applyNumberFormat="1" applyFont="1" applyFill="1" applyBorder="1"/>
    <xf numFmtId="4" fontId="14" fillId="18" borderId="1" xfId="0" applyNumberFormat="1" applyFont="1" applyFill="1" applyBorder="1"/>
    <xf numFmtId="4" fontId="14" fillId="0" borderId="71" xfId="0" applyNumberFormat="1" applyFont="1" applyBorder="1"/>
    <xf numFmtId="4" fontId="14" fillId="25" borderId="70" xfId="0" applyNumberFormat="1" applyFont="1" applyFill="1" applyBorder="1"/>
    <xf numFmtId="4" fontId="14" fillId="14" borderId="1" xfId="0" applyNumberFormat="1" applyFont="1" applyFill="1" applyBorder="1"/>
    <xf numFmtId="4" fontId="14" fillId="22" borderId="14" xfId="0" applyNumberFormat="1" applyFont="1" applyFill="1" applyBorder="1"/>
    <xf numFmtId="4" fontId="14" fillId="20" borderId="21" xfId="0" applyNumberFormat="1" applyFont="1" applyFill="1" applyBorder="1"/>
    <xf numFmtId="4" fontId="14" fillId="0" borderId="99" xfId="0" applyNumberFormat="1" applyFont="1" applyBorder="1"/>
    <xf numFmtId="4" fontId="14" fillId="0" borderId="21" xfId="0" applyNumberFormat="1" applyFont="1" applyBorder="1"/>
    <xf numFmtId="4" fontId="14" fillId="0" borderId="70" xfId="0" applyNumberFormat="1" applyFont="1" applyBorder="1"/>
    <xf numFmtId="4" fontId="14" fillId="0" borderId="98" xfId="0" applyNumberFormat="1" applyFont="1" applyBorder="1"/>
    <xf numFmtId="49" fontId="14" fillId="0" borderId="0" xfId="0" applyNumberFormat="1" applyFont="1"/>
    <xf numFmtId="0" fontId="21" fillId="0" borderId="0" xfId="0" applyFont="1"/>
    <xf numFmtId="0" fontId="14" fillId="21" borderId="100" xfId="0" applyFont="1" applyFill="1" applyBorder="1"/>
    <xf numFmtId="4" fontId="14" fillId="15" borderId="112" xfId="0" applyNumberFormat="1" applyFont="1" applyFill="1" applyBorder="1"/>
    <xf numFmtId="4" fontId="14" fillId="18" borderId="101" xfId="0" applyNumberFormat="1" applyFont="1" applyFill="1" applyBorder="1"/>
    <xf numFmtId="4" fontId="14" fillId="0" borderId="113" xfId="0" applyNumberFormat="1" applyFont="1" applyBorder="1"/>
    <xf numFmtId="4" fontId="14" fillId="25" borderId="100" xfId="0" applyNumberFormat="1" applyFont="1" applyFill="1" applyBorder="1"/>
    <xf numFmtId="4" fontId="14" fillId="14" borderId="101" xfId="0" applyNumberFormat="1" applyFont="1" applyFill="1" applyBorder="1"/>
    <xf numFmtId="4" fontId="14" fillId="22" borderId="104" xfId="0" applyNumberFormat="1" applyFont="1" applyFill="1" applyBorder="1"/>
    <xf numFmtId="4" fontId="14" fillId="20" borderId="105" xfId="0" applyNumberFormat="1" applyFont="1" applyFill="1" applyBorder="1"/>
    <xf numFmtId="4" fontId="14" fillId="0" borderId="112" xfId="0" applyNumberFormat="1" applyFont="1" applyBorder="1"/>
    <xf numFmtId="4" fontId="14" fillId="0" borderId="105" xfId="0" applyNumberFormat="1" applyFont="1" applyBorder="1"/>
    <xf numFmtId="4" fontId="14" fillId="0" borderId="100" xfId="0" applyNumberFormat="1" applyFont="1" applyBorder="1"/>
    <xf numFmtId="4" fontId="14" fillId="0" borderId="102" xfId="0" applyNumberFormat="1" applyFont="1" applyBorder="1"/>
    <xf numFmtId="4" fontId="60" fillId="0" borderId="0" xfId="0" applyNumberFormat="1" applyFont="1"/>
    <xf numFmtId="0" fontId="60" fillId="0" borderId="0" xfId="0" applyFont="1"/>
    <xf numFmtId="0" fontId="2" fillId="0" borderId="0" xfId="0" applyFont="1" applyAlignment="1">
      <alignment horizontal="left"/>
    </xf>
    <xf numFmtId="0" fontId="5" fillId="0" borderId="114" xfId="0" applyFont="1" applyBorder="1" applyAlignment="1">
      <alignment horizontal="left" vertical="center"/>
    </xf>
    <xf numFmtId="4" fontId="5" fillId="22" borderId="115" xfId="0" applyNumberFormat="1" applyFont="1" applyFill="1" applyBorder="1" applyAlignment="1">
      <alignment horizontal="center" vertical="center"/>
    </xf>
    <xf numFmtId="4" fontId="5" fillId="0" borderId="115" xfId="0" applyNumberFormat="1" applyFont="1" applyBorder="1" applyAlignment="1">
      <alignment horizontal="center" vertical="center"/>
    </xf>
    <xf numFmtId="4" fontId="5" fillId="18" borderId="115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2" fillId="0" borderId="116" xfId="0" applyFont="1" applyBorder="1" applyAlignment="1">
      <alignment horizontal="left"/>
    </xf>
    <xf numFmtId="4" fontId="1" fillId="15" borderId="116" xfId="0" applyNumberFormat="1" applyFont="1" applyFill="1" applyBorder="1" applyAlignment="1">
      <alignment horizontal="center"/>
    </xf>
    <xf numFmtId="4" fontId="1" fillId="22" borderId="117" xfId="0" applyNumberFormat="1" applyFont="1" applyFill="1" applyBorder="1" applyAlignment="1">
      <alignment horizontal="center"/>
    </xf>
    <xf numFmtId="4" fontId="26" fillId="0" borderId="117" xfId="0" applyNumberFormat="1" applyFont="1" applyBorder="1" applyAlignment="1">
      <alignment horizontal="center"/>
    </xf>
    <xf numFmtId="4" fontId="26" fillId="18" borderId="117" xfId="0" applyNumberFormat="1" applyFont="1" applyFill="1" applyBorder="1" applyAlignment="1">
      <alignment horizontal="center"/>
    </xf>
    <xf numFmtId="0" fontId="1" fillId="7" borderId="56" xfId="0" applyFont="1" applyFill="1" applyBorder="1" applyAlignment="1">
      <alignment horizontal="left"/>
    </xf>
    <xf numFmtId="4" fontId="26" fillId="21" borderId="56" xfId="0" applyNumberFormat="1" applyFont="1" applyFill="1" applyBorder="1" applyAlignment="1">
      <alignment horizontal="center"/>
    </xf>
    <xf numFmtId="4" fontId="1" fillId="7" borderId="56" xfId="0" applyNumberFormat="1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26" fillId="0" borderId="62" xfId="0" applyFont="1" applyBorder="1" applyAlignment="1">
      <alignment horizontal="left"/>
    </xf>
    <xf numFmtId="4" fontId="26" fillId="15" borderId="62" xfId="0" applyNumberFormat="1" applyFont="1" applyFill="1" applyBorder="1" applyAlignment="1">
      <alignment horizontal="center"/>
    </xf>
    <xf numFmtId="4" fontId="26" fillId="22" borderId="59" xfId="0" applyNumberFormat="1" applyFont="1" applyFill="1" applyBorder="1" applyAlignment="1">
      <alignment horizontal="center"/>
    </xf>
    <xf numFmtId="4" fontId="94" fillId="0" borderId="62" xfId="0" applyNumberFormat="1" applyFont="1" applyBorder="1" applyAlignment="1">
      <alignment horizontal="center"/>
    </xf>
    <xf numFmtId="4" fontId="26" fillId="18" borderId="62" xfId="0" applyNumberFormat="1" applyFont="1" applyFill="1" applyBorder="1" applyAlignment="1">
      <alignment horizontal="center"/>
    </xf>
    <xf numFmtId="0" fontId="26" fillId="0" borderId="0" xfId="0" applyFont="1" applyAlignment="1">
      <alignment horizontal="center"/>
    </xf>
    <xf numFmtId="0" fontId="26" fillId="0" borderId="69" xfId="0" applyFont="1" applyBorder="1" applyAlignment="1">
      <alignment horizontal="left"/>
    </xf>
    <xf numFmtId="4" fontId="26" fillId="15" borderId="69" xfId="0" applyNumberFormat="1" applyFont="1" applyFill="1" applyBorder="1" applyAlignment="1">
      <alignment horizontal="center"/>
    </xf>
    <xf numFmtId="4" fontId="26" fillId="22" borderId="69" xfId="0" applyNumberFormat="1" applyFont="1" applyFill="1" applyBorder="1" applyAlignment="1">
      <alignment horizontal="center"/>
    </xf>
    <xf numFmtId="0" fontId="26" fillId="0" borderId="118" xfId="0" applyFont="1" applyBorder="1" applyAlignment="1">
      <alignment horizontal="left"/>
    </xf>
    <xf numFmtId="4" fontId="26" fillId="15" borderId="118" xfId="0" applyNumberFormat="1" applyFont="1" applyFill="1" applyBorder="1" applyAlignment="1">
      <alignment horizontal="center"/>
    </xf>
    <xf numFmtId="4" fontId="26" fillId="22" borderId="118" xfId="0" applyNumberFormat="1" applyFont="1" applyFill="1" applyBorder="1" applyAlignment="1">
      <alignment horizontal="center"/>
    </xf>
    <xf numFmtId="0" fontId="1" fillId="26" borderId="56" xfId="0" applyFont="1" applyFill="1" applyBorder="1" applyAlignment="1">
      <alignment horizontal="left"/>
    </xf>
    <xf numFmtId="4" fontId="1" fillId="26" borderId="50" xfId="0" applyNumberFormat="1" applyFont="1" applyFill="1" applyBorder="1" applyAlignment="1">
      <alignment horizontal="center"/>
    </xf>
    <xf numFmtId="0" fontId="5" fillId="0" borderId="61" xfId="0" applyFont="1" applyBorder="1" applyAlignment="1">
      <alignment horizontal="left"/>
    </xf>
    <xf numFmtId="4" fontId="5" fillId="15" borderId="59" xfId="0" applyNumberFormat="1" applyFont="1" applyFill="1" applyBorder="1" applyAlignment="1">
      <alignment horizontal="center"/>
    </xf>
    <xf numFmtId="4" fontId="5" fillId="22" borderId="59" xfId="0" applyNumberFormat="1" applyFont="1" applyFill="1" applyBorder="1" applyAlignment="1">
      <alignment horizontal="center"/>
    </xf>
    <xf numFmtId="4" fontId="5" fillId="18" borderId="60" xfId="0" applyNumberFormat="1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70" xfId="0" applyFont="1" applyBorder="1" applyAlignment="1">
      <alignment horizontal="left"/>
    </xf>
    <xf numFmtId="4" fontId="5" fillId="15" borderId="69" xfId="0" applyNumberFormat="1" applyFont="1" applyFill="1" applyBorder="1" applyAlignment="1">
      <alignment horizontal="center"/>
    </xf>
    <xf numFmtId="4" fontId="5" fillId="22" borderId="69" xfId="0" applyNumberFormat="1" applyFont="1" applyFill="1" applyBorder="1" applyAlignment="1">
      <alignment horizontal="center"/>
    </xf>
    <xf numFmtId="4" fontId="5" fillId="0" borderId="62" xfId="0" applyNumberFormat="1" applyFont="1" applyBorder="1" applyAlignment="1">
      <alignment horizontal="center"/>
    </xf>
    <xf numFmtId="4" fontId="5" fillId="18" borderId="63" xfId="0" applyNumberFormat="1" applyFont="1" applyFill="1" applyBorder="1" applyAlignment="1">
      <alignment horizontal="center"/>
    </xf>
    <xf numFmtId="0" fontId="39" fillId="0" borderId="0" xfId="0" applyFont="1" applyAlignment="1">
      <alignment horizontal="left"/>
    </xf>
    <xf numFmtId="4" fontId="11" fillId="17" borderId="56" xfId="0" applyNumberFormat="1" applyFont="1" applyFill="1" applyBorder="1" applyAlignment="1">
      <alignment horizontal="center" vertical="center"/>
    </xf>
    <xf numFmtId="4" fontId="74" fillId="17" borderId="56" xfId="0" applyNumberFormat="1" applyFont="1" applyFill="1" applyBorder="1" applyAlignment="1">
      <alignment horizontal="center" vertical="center"/>
    </xf>
    <xf numFmtId="0" fontId="10" fillId="0" borderId="59" xfId="0" applyFont="1" applyBorder="1" applyAlignment="1">
      <alignment horizontal="right" vertical="center"/>
    </xf>
    <xf numFmtId="4" fontId="10" fillId="0" borderId="59" xfId="0" applyNumberFormat="1" applyFont="1" applyBorder="1" applyAlignment="1">
      <alignment horizontal="right" vertical="center"/>
    </xf>
    <xf numFmtId="0" fontId="10" fillId="0" borderId="57" xfId="0" applyFont="1" applyBorder="1" applyAlignment="1">
      <alignment horizontal="center" wrapText="1"/>
    </xf>
    <xf numFmtId="4" fontId="10" fillId="0" borderId="69" xfId="0" applyNumberFormat="1" applyFont="1" applyBorder="1" applyAlignment="1">
      <alignment vertical="center" shrinkToFit="1"/>
    </xf>
    <xf numFmtId="4" fontId="14" fillId="17" borderId="72" xfId="0" applyNumberFormat="1" applyFont="1" applyFill="1" applyBorder="1" applyAlignment="1">
      <alignment vertical="center"/>
    </xf>
    <xf numFmtId="4" fontId="95" fillId="17" borderId="54" xfId="0" applyNumberFormat="1" applyFont="1" applyFill="1" applyBorder="1" applyAlignment="1">
      <alignment horizontal="right" vertical="center"/>
    </xf>
    <xf numFmtId="4" fontId="91" fillId="22" borderId="37" xfId="0" applyNumberFormat="1" applyFont="1" applyFill="1" applyBorder="1" applyAlignment="1">
      <alignment horizontal="center"/>
    </xf>
    <xf numFmtId="4" fontId="91" fillId="0" borderId="95" xfId="0" applyNumberFormat="1" applyFont="1" applyBorder="1"/>
    <xf numFmtId="4" fontId="5" fillId="17" borderId="115" xfId="0" applyNumberFormat="1" applyFont="1" applyFill="1" applyBorder="1" applyAlignment="1">
      <alignment horizontal="center" vertical="center"/>
    </xf>
    <xf numFmtId="4" fontId="26" fillId="17" borderId="117" xfId="0" applyNumberFormat="1" applyFont="1" applyFill="1" applyBorder="1" applyAlignment="1">
      <alignment horizontal="center"/>
    </xf>
    <xf numFmtId="4" fontId="1" fillId="23" borderId="119" xfId="0" applyNumberFormat="1" applyFont="1" applyFill="1" applyBorder="1" applyAlignment="1">
      <alignment horizontal="center"/>
    </xf>
    <xf numFmtId="4" fontId="1" fillId="23" borderId="56" xfId="0" applyNumberFormat="1" applyFont="1" applyFill="1" applyBorder="1" applyAlignment="1">
      <alignment horizontal="center"/>
    </xf>
    <xf numFmtId="4" fontId="26" fillId="17" borderId="59" xfId="0" applyNumberFormat="1" applyFont="1" applyFill="1" applyBorder="1" applyAlignment="1">
      <alignment horizontal="center"/>
    </xf>
    <xf numFmtId="4" fontId="26" fillId="23" borderId="62" xfId="0" applyNumberFormat="1" applyFont="1" applyFill="1" applyBorder="1" applyAlignment="1">
      <alignment horizontal="center"/>
    </xf>
    <xf numFmtId="4" fontId="26" fillId="17" borderId="62" xfId="0" applyNumberFormat="1" applyFont="1" applyFill="1" applyBorder="1" applyAlignment="1">
      <alignment horizontal="center"/>
    </xf>
    <xf numFmtId="4" fontId="26" fillId="23" borderId="69" xfId="0" applyNumberFormat="1" applyFont="1" applyFill="1" applyBorder="1" applyAlignment="1">
      <alignment horizontal="center"/>
    </xf>
    <xf numFmtId="4" fontId="26" fillId="23" borderId="118" xfId="0" applyNumberFormat="1" applyFont="1" applyFill="1" applyBorder="1" applyAlignment="1">
      <alignment horizontal="center"/>
    </xf>
    <xf numFmtId="4" fontId="5" fillId="17" borderId="59" xfId="0" applyNumberFormat="1" applyFont="1" applyFill="1" applyBorder="1" applyAlignment="1">
      <alignment horizontal="center"/>
    </xf>
    <xf numFmtId="4" fontId="5" fillId="23" borderId="59" xfId="0" applyNumberFormat="1" applyFont="1" applyFill="1" applyBorder="1" applyAlignment="1">
      <alignment horizontal="center"/>
    </xf>
    <xf numFmtId="4" fontId="5" fillId="17" borderId="62" xfId="0" applyNumberFormat="1" applyFont="1" applyFill="1" applyBorder="1" applyAlignment="1">
      <alignment horizontal="center"/>
    </xf>
    <xf numFmtId="4" fontId="5" fillId="23" borderId="62" xfId="0" applyNumberFormat="1" applyFont="1" applyFill="1" applyBorder="1" applyAlignment="1">
      <alignment horizontal="center"/>
    </xf>
    <xf numFmtId="4" fontId="5" fillId="23" borderId="69" xfId="0" applyNumberFormat="1" applyFont="1" applyFill="1" applyBorder="1" applyAlignment="1">
      <alignment horizontal="center"/>
    </xf>
    <xf numFmtId="4" fontId="5" fillId="17" borderId="69" xfId="0" applyNumberFormat="1" applyFont="1" applyFill="1" applyBorder="1" applyAlignment="1">
      <alignment horizontal="center"/>
    </xf>
    <xf numFmtId="0" fontId="10" fillId="0" borderId="5" xfId="0" applyFont="1" applyBorder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11" fillId="6" borderId="61" xfId="0" applyFont="1" applyFill="1" applyBorder="1" applyAlignment="1">
      <alignment horizontal="left"/>
    </xf>
    <xf numFmtId="4" fontId="14" fillId="2" borderId="21" xfId="0" applyNumberFormat="1" applyFont="1" applyFill="1" applyBorder="1" applyAlignment="1">
      <alignment horizontal="center" wrapText="1"/>
    </xf>
    <xf numFmtId="4" fontId="14" fillId="2" borderId="4" xfId="0" applyNumberFormat="1" applyFont="1" applyFill="1" applyBorder="1" applyAlignment="1">
      <alignment horizontal="center"/>
    </xf>
    <xf numFmtId="4" fontId="14" fillId="2" borderId="68" xfId="0" applyNumberFormat="1" applyFont="1" applyFill="1" applyBorder="1" applyAlignment="1">
      <alignment horizontal="center"/>
    </xf>
    <xf numFmtId="4" fontId="14" fillId="9" borderId="4" xfId="0" applyNumberFormat="1" applyFont="1" applyFill="1" applyBorder="1" applyAlignment="1">
      <alignment horizontal="center"/>
    </xf>
    <xf numFmtId="4" fontId="14" fillId="8" borderId="4" xfId="0" applyNumberFormat="1" applyFont="1" applyFill="1" applyBorder="1" applyAlignment="1">
      <alignment horizontal="center"/>
    </xf>
    <xf numFmtId="4" fontId="14" fillId="15" borderId="6" xfId="0" applyNumberFormat="1" applyFont="1" applyFill="1" applyBorder="1" applyAlignment="1">
      <alignment horizontal="center"/>
    </xf>
    <xf numFmtId="0" fontId="11" fillId="6" borderId="70" xfId="0" applyFont="1" applyFill="1" applyBorder="1" applyAlignment="1">
      <alignment horizontal="left"/>
    </xf>
    <xf numFmtId="4" fontId="14" fillId="15" borderId="1" xfId="0" applyNumberFormat="1" applyFont="1" applyFill="1" applyBorder="1" applyAlignment="1">
      <alignment horizontal="center"/>
    </xf>
    <xf numFmtId="4" fontId="14" fillId="27" borderId="1" xfId="0" applyNumberFormat="1" applyFont="1" applyFill="1" applyBorder="1" applyAlignment="1">
      <alignment horizontal="center"/>
    </xf>
    <xf numFmtId="0" fontId="11" fillId="6" borderId="120" xfId="0" applyFont="1" applyFill="1" applyBorder="1" applyAlignment="1">
      <alignment horizontal="left"/>
    </xf>
    <xf numFmtId="4" fontId="14" fillId="2" borderId="1" xfId="0" applyNumberFormat="1" applyFont="1" applyFill="1" applyBorder="1" applyAlignment="1">
      <alignment horizontal="center"/>
    </xf>
    <xf numFmtId="4" fontId="14" fillId="15" borderId="7" xfId="0" applyNumberFormat="1" applyFont="1" applyFill="1" applyBorder="1" applyAlignment="1">
      <alignment horizontal="center"/>
    </xf>
    <xf numFmtId="0" fontId="14" fillId="6" borderId="24" xfId="0" applyFont="1" applyFill="1" applyBorder="1" applyAlignment="1">
      <alignment horizontal="left"/>
    </xf>
    <xf numFmtId="4" fontId="14" fillId="2" borderId="24" xfId="0" applyNumberFormat="1" applyFont="1" applyFill="1" applyBorder="1" applyAlignment="1">
      <alignment horizontal="center" wrapText="1"/>
    </xf>
    <xf numFmtId="4" fontId="14" fillId="2" borderId="6" xfId="0" applyNumberFormat="1" applyFont="1" applyFill="1" applyBorder="1" applyAlignment="1">
      <alignment horizontal="center" wrapText="1"/>
    </xf>
    <xf numFmtId="4" fontId="14" fillId="2" borderId="121" xfId="0" applyNumberFormat="1" applyFont="1" applyFill="1" applyBorder="1" applyAlignment="1">
      <alignment horizontal="center" wrapText="1"/>
    </xf>
    <xf numFmtId="4" fontId="14" fillId="10" borderId="24" xfId="0" applyNumberFormat="1" applyFont="1" applyFill="1" applyBorder="1" applyAlignment="1">
      <alignment horizontal="center"/>
    </xf>
    <xf numFmtId="4" fontId="14" fillId="28" borderId="24" xfId="0" applyNumberFormat="1" applyFont="1" applyFill="1" applyBorder="1" applyAlignment="1">
      <alignment horizontal="center"/>
    </xf>
    <xf numFmtId="4" fontId="14" fillId="29" borderId="24" xfId="0" applyNumberFormat="1" applyFont="1" applyFill="1" applyBorder="1" applyAlignment="1">
      <alignment horizontal="center"/>
    </xf>
    <xf numFmtId="4" fontId="14" fillId="30" borderId="24" xfId="0" applyNumberFormat="1" applyFont="1" applyFill="1" applyBorder="1" applyAlignment="1">
      <alignment horizontal="center"/>
    </xf>
    <xf numFmtId="4" fontId="14" fillId="27" borderId="6" xfId="0" applyNumberFormat="1" applyFont="1" applyFill="1" applyBorder="1" applyAlignment="1">
      <alignment horizontal="center"/>
    </xf>
    <xf numFmtId="4" fontId="14" fillId="9" borderId="6" xfId="0" applyNumberFormat="1" applyFont="1" applyFill="1" applyBorder="1" applyAlignment="1">
      <alignment horizontal="center"/>
    </xf>
    <xf numFmtId="4" fontId="14" fillId="8" borderId="6" xfId="0" applyNumberFormat="1" applyFont="1" applyFill="1" applyBorder="1" applyAlignment="1">
      <alignment horizontal="center"/>
    </xf>
    <xf numFmtId="0" fontId="14" fillId="6" borderId="21" xfId="0" applyFont="1" applyFill="1" applyBorder="1" applyAlignment="1">
      <alignment horizontal="left"/>
    </xf>
    <xf numFmtId="4" fontId="14" fillId="2" borderId="39" xfId="0" applyNumberFormat="1" applyFont="1" applyFill="1" applyBorder="1" applyAlignment="1">
      <alignment horizontal="center"/>
    </xf>
    <xf numFmtId="4" fontId="14" fillId="10" borderId="21" xfId="0" applyNumberFormat="1" applyFont="1" applyFill="1" applyBorder="1" applyAlignment="1">
      <alignment horizontal="center"/>
    </xf>
    <xf numFmtId="4" fontId="14" fillId="28" borderId="21" xfId="0" applyNumberFormat="1" applyFont="1" applyFill="1" applyBorder="1" applyAlignment="1">
      <alignment horizontal="center"/>
    </xf>
    <xf numFmtId="4" fontId="14" fillId="20" borderId="21" xfId="0" applyNumberFormat="1" applyFont="1" applyFill="1" applyBorder="1" applyAlignment="1">
      <alignment horizontal="center"/>
    </xf>
    <xf numFmtId="4" fontId="14" fillId="29" borderId="21" xfId="0" applyNumberFormat="1" applyFont="1" applyFill="1" applyBorder="1" applyAlignment="1">
      <alignment horizontal="center"/>
    </xf>
    <xf numFmtId="4" fontId="14" fillId="30" borderId="21" xfId="0" applyNumberFormat="1" applyFont="1" applyFill="1" applyBorder="1" applyAlignment="1">
      <alignment horizontal="center"/>
    </xf>
    <xf numFmtId="4" fontId="14" fillId="2" borderId="1" xfId="0" applyNumberFormat="1" applyFont="1" applyFill="1" applyBorder="1" applyAlignment="1">
      <alignment horizontal="center" wrapText="1"/>
    </xf>
    <xf numFmtId="0" fontId="14" fillId="6" borderId="23" xfId="0" applyFont="1" applyFill="1" applyBorder="1" applyAlignment="1">
      <alignment horizontal="left"/>
    </xf>
    <xf numFmtId="4" fontId="14" fillId="2" borderId="23" xfId="0" applyNumberFormat="1" applyFont="1" applyFill="1" applyBorder="1" applyAlignment="1">
      <alignment horizontal="center" wrapText="1"/>
    </xf>
    <xf numFmtId="4" fontId="14" fillId="10" borderId="23" xfId="0" applyNumberFormat="1" applyFont="1" applyFill="1" applyBorder="1" applyAlignment="1">
      <alignment horizontal="center"/>
    </xf>
    <xf numFmtId="4" fontId="14" fillId="28" borderId="23" xfId="0" applyNumberFormat="1" applyFont="1" applyFill="1" applyBorder="1" applyAlignment="1">
      <alignment horizontal="center"/>
    </xf>
    <xf numFmtId="4" fontId="14" fillId="29" borderId="23" xfId="0" applyNumberFormat="1" applyFont="1" applyFill="1" applyBorder="1" applyAlignment="1">
      <alignment horizontal="center"/>
    </xf>
    <xf numFmtId="4" fontId="14" fillId="30" borderId="23" xfId="0" applyNumberFormat="1" applyFont="1" applyFill="1" applyBorder="1" applyAlignment="1">
      <alignment horizontal="center"/>
    </xf>
    <xf numFmtId="4" fontId="14" fillId="27" borderId="2" xfId="0" applyNumberFormat="1" applyFont="1" applyFill="1" applyBorder="1" applyAlignment="1">
      <alignment horizontal="center"/>
    </xf>
    <xf numFmtId="0" fontId="14" fillId="6" borderId="41" xfId="0" applyFont="1" applyFill="1" applyBorder="1" applyAlignment="1">
      <alignment horizontal="left"/>
    </xf>
    <xf numFmtId="4" fontId="14" fillId="2" borderId="41" xfId="0" applyNumberFormat="1" applyFont="1" applyFill="1" applyBorder="1" applyAlignment="1">
      <alignment horizontal="center" wrapText="1"/>
    </xf>
    <xf numFmtId="4" fontId="14" fillId="2" borderId="7" xfId="0" applyNumberFormat="1" applyFont="1" applyFill="1" applyBorder="1" applyAlignment="1">
      <alignment horizontal="center"/>
    </xf>
    <xf numFmtId="4" fontId="14" fillId="2" borderId="122" xfId="0" applyNumberFormat="1" applyFont="1" applyFill="1" applyBorder="1" applyAlignment="1">
      <alignment horizontal="center"/>
    </xf>
    <xf numFmtId="4" fontId="14" fillId="2" borderId="41" xfId="0" applyNumberFormat="1" applyFont="1" applyFill="1" applyBorder="1" applyAlignment="1">
      <alignment horizontal="center"/>
    </xf>
    <xf numFmtId="4" fontId="14" fillId="10" borderId="41" xfId="0" applyNumberFormat="1" applyFont="1" applyFill="1" applyBorder="1" applyAlignment="1">
      <alignment horizontal="center"/>
    </xf>
    <xf numFmtId="4" fontId="14" fillId="28" borderId="41" xfId="0" applyNumberFormat="1" applyFont="1" applyFill="1" applyBorder="1" applyAlignment="1">
      <alignment horizontal="center"/>
    </xf>
    <xf numFmtId="4" fontId="14" fillId="20" borderId="41" xfId="0" applyNumberFormat="1" applyFont="1" applyFill="1" applyBorder="1" applyAlignment="1">
      <alignment horizontal="center"/>
    </xf>
    <xf numFmtId="4" fontId="14" fillId="29" borderId="41" xfId="0" applyNumberFormat="1" applyFont="1" applyFill="1" applyBorder="1" applyAlignment="1">
      <alignment horizontal="center"/>
    </xf>
    <xf numFmtId="4" fontId="14" fillId="30" borderId="41" xfId="0" applyNumberFormat="1" applyFont="1" applyFill="1" applyBorder="1" applyAlignment="1">
      <alignment horizontal="center"/>
    </xf>
    <xf numFmtId="4" fontId="14" fillId="27" borderId="7" xfId="0" applyNumberFormat="1" applyFont="1" applyFill="1" applyBorder="1" applyAlignment="1">
      <alignment horizontal="center"/>
    </xf>
    <xf numFmtId="4" fontId="14" fillId="9" borderId="10" xfId="0" applyNumberFormat="1" applyFont="1" applyFill="1" applyBorder="1" applyAlignment="1">
      <alignment horizontal="center"/>
    </xf>
    <xf numFmtId="4" fontId="14" fillId="8" borderId="10" xfId="0" applyNumberFormat="1" applyFont="1" applyFill="1" applyBorder="1" applyAlignment="1">
      <alignment horizontal="center"/>
    </xf>
    <xf numFmtId="0" fontId="96" fillId="0" borderId="0" xfId="0" applyFont="1"/>
    <xf numFmtId="0" fontId="97" fillId="18" borderId="21" xfId="0" applyFont="1" applyFill="1" applyBorder="1" applyAlignment="1">
      <alignment horizontal="left"/>
    </xf>
    <xf numFmtId="4" fontId="84" fillId="15" borderId="4" xfId="0" applyNumberFormat="1" applyFont="1" applyFill="1" applyBorder="1"/>
    <xf numFmtId="4" fontId="14" fillId="20" borderId="10" xfId="0" applyNumberFormat="1" applyFont="1" applyFill="1" applyBorder="1" applyAlignment="1">
      <alignment horizontal="right"/>
    </xf>
    <xf numFmtId="4" fontId="13" fillId="0" borderId="0" xfId="0" applyNumberFormat="1" applyFont="1"/>
    <xf numFmtId="4" fontId="11" fillId="21" borderId="123" xfId="0" applyNumberFormat="1" applyFont="1" applyFill="1" applyBorder="1" applyAlignment="1">
      <alignment horizontal="center"/>
    </xf>
    <xf numFmtId="4" fontId="14" fillId="21" borderId="124" xfId="0" applyNumberFormat="1" applyFont="1" applyFill="1" applyBorder="1" applyAlignment="1">
      <alignment horizontal="center"/>
    </xf>
    <xf numFmtId="4" fontId="14" fillId="21" borderId="125" xfId="0" applyNumberFormat="1" applyFont="1" applyFill="1" applyBorder="1" applyAlignment="1">
      <alignment horizontal="center"/>
    </xf>
    <xf numFmtId="4" fontId="11" fillId="21" borderId="125" xfId="0" applyNumberFormat="1" applyFont="1" applyFill="1" applyBorder="1" applyAlignment="1">
      <alignment horizontal="center"/>
    </xf>
    <xf numFmtId="4" fontId="14" fillId="0" borderId="56" xfId="0" applyNumberFormat="1" applyFont="1" applyBorder="1"/>
    <xf numFmtId="4" fontId="11" fillId="2" borderId="94" xfId="0" applyNumberFormat="1" applyFont="1" applyFill="1" applyBorder="1" applyAlignment="1">
      <alignment horizontal="center" vertical="center"/>
    </xf>
    <xf numFmtId="4" fontId="14" fillId="2" borderId="91" xfId="0" applyNumberFormat="1" applyFont="1" applyFill="1" applyBorder="1" applyAlignment="1">
      <alignment horizontal="center" vertical="center"/>
    </xf>
    <xf numFmtId="4" fontId="11" fillId="20" borderId="94" xfId="0" applyNumberFormat="1" applyFont="1" applyFill="1" applyBorder="1" applyAlignment="1">
      <alignment horizontal="center" vertical="center"/>
    </xf>
    <xf numFmtId="4" fontId="14" fillId="20" borderId="91" xfId="0" applyNumberFormat="1" applyFont="1" applyFill="1" applyBorder="1" applyAlignment="1">
      <alignment horizontal="center" vertical="center"/>
    </xf>
    <xf numFmtId="4" fontId="11" fillId="15" borderId="88" xfId="0" applyNumberFormat="1" applyFont="1" applyFill="1" applyBorder="1" applyAlignment="1">
      <alignment horizontal="center" vertical="center"/>
    </xf>
    <xf numFmtId="4" fontId="14" fillId="15" borderId="93" xfId="0" applyNumberFormat="1" applyFont="1" applyFill="1" applyBorder="1" applyAlignment="1">
      <alignment horizontal="center" vertical="center"/>
    </xf>
    <xf numFmtId="4" fontId="11" fillId="18" borderId="89" xfId="0" applyNumberFormat="1" applyFont="1" applyFill="1" applyBorder="1" applyAlignment="1">
      <alignment horizontal="center" vertical="center"/>
    </xf>
    <xf numFmtId="4" fontId="14" fillId="18" borderId="89" xfId="0" applyNumberFormat="1" applyFont="1" applyFill="1" applyBorder="1" applyAlignment="1">
      <alignment horizontal="center" vertical="center"/>
    </xf>
    <xf numFmtId="4" fontId="11" fillId="4" borderId="89" xfId="0" applyNumberFormat="1" applyFont="1" applyFill="1" applyBorder="1" applyAlignment="1">
      <alignment horizontal="center" vertical="center"/>
    </xf>
    <xf numFmtId="4" fontId="14" fillId="4" borderId="91" xfId="0" applyNumberFormat="1" applyFont="1" applyFill="1" applyBorder="1" applyAlignment="1">
      <alignment horizontal="center" vertical="center"/>
    </xf>
    <xf numFmtId="4" fontId="11" fillId="25" borderId="94" xfId="0" applyNumberFormat="1" applyFont="1" applyFill="1" applyBorder="1" applyAlignment="1">
      <alignment horizontal="center" vertical="center"/>
    </xf>
    <xf numFmtId="4" fontId="14" fillId="25" borderId="91" xfId="0" applyNumberFormat="1" applyFont="1" applyFill="1" applyBorder="1"/>
    <xf numFmtId="4" fontId="14" fillId="17" borderId="94" xfId="0" applyNumberFormat="1" applyFont="1" applyFill="1" applyBorder="1" applyAlignment="1">
      <alignment horizontal="center" vertical="center"/>
    </xf>
    <xf numFmtId="4" fontId="10" fillId="0" borderId="62" xfId="0" applyNumberFormat="1" applyFont="1" applyBorder="1"/>
    <xf numFmtId="4" fontId="10" fillId="2" borderId="96" xfId="0" applyNumberFormat="1" applyFont="1" applyFill="1" applyBorder="1"/>
    <xf numFmtId="4" fontId="15" fillId="2" borderId="95" xfId="0" applyNumberFormat="1" applyFont="1" applyFill="1" applyBorder="1"/>
    <xf numFmtId="4" fontId="10" fillId="20" borderId="96" xfId="0" applyNumberFormat="1" applyFont="1" applyFill="1" applyBorder="1"/>
    <xf numFmtId="4" fontId="15" fillId="20" borderId="95" xfId="0" applyNumberFormat="1" applyFont="1" applyFill="1" applyBorder="1"/>
    <xf numFmtId="4" fontId="10" fillId="15" borderId="126" xfId="0" applyNumberFormat="1" applyFont="1" applyFill="1" applyBorder="1"/>
    <xf numFmtId="4" fontId="15" fillId="15" borderId="39" xfId="0" applyNumberFormat="1" applyFont="1" applyFill="1" applyBorder="1"/>
    <xf numFmtId="4" fontId="10" fillId="18" borderId="4" xfId="0" applyNumberFormat="1" applyFont="1" applyFill="1" applyBorder="1"/>
    <xf numFmtId="4" fontId="15" fillId="18" borderId="4" xfId="0" applyNumberFormat="1" applyFont="1" applyFill="1" applyBorder="1"/>
    <xf numFmtId="4" fontId="10" fillId="4" borderId="4" xfId="0" applyNumberFormat="1" applyFont="1" applyFill="1" applyBorder="1"/>
    <xf numFmtId="4" fontId="15" fillId="4" borderId="95" xfId="0" applyNumberFormat="1" applyFont="1" applyFill="1" applyBorder="1"/>
    <xf numFmtId="4" fontId="10" fillId="25" borderId="61" xfId="0" applyNumberFormat="1" applyFont="1" applyFill="1" applyBorder="1"/>
    <xf numFmtId="4" fontId="10" fillId="25" borderId="127" xfId="0" applyNumberFormat="1" applyFont="1" applyFill="1" applyBorder="1"/>
    <xf numFmtId="4" fontId="90" fillId="0" borderId="0" xfId="0" applyNumberFormat="1" applyFont="1"/>
    <xf numFmtId="4" fontId="61" fillId="0" borderId="62" xfId="0" applyNumberFormat="1" applyFont="1" applyBorder="1"/>
    <xf numFmtId="4" fontId="10" fillId="25" borderId="107" xfId="0" applyNumberFormat="1" applyFont="1" applyFill="1" applyBorder="1"/>
    <xf numFmtId="4" fontId="14" fillId="17" borderId="99" xfId="0" applyNumberFormat="1" applyFont="1" applyFill="1" applyBorder="1" applyAlignment="1">
      <alignment horizontal="center" vertical="center"/>
    </xf>
    <xf numFmtId="4" fontId="10" fillId="0" borderId="69" xfId="0" applyNumberFormat="1" applyFont="1" applyBorder="1"/>
    <xf numFmtId="4" fontId="10" fillId="2" borderId="99" xfId="0" applyNumberFormat="1" applyFont="1" applyFill="1" applyBorder="1"/>
    <xf numFmtId="4" fontId="15" fillId="2" borderId="98" xfId="0" applyNumberFormat="1" applyFont="1" applyFill="1" applyBorder="1"/>
    <xf numFmtId="4" fontId="10" fillId="20" borderId="99" xfId="0" applyNumberFormat="1" applyFont="1" applyFill="1" applyBorder="1"/>
    <xf numFmtId="4" fontId="15" fillId="20" borderId="98" xfId="0" applyNumberFormat="1" applyFont="1" applyFill="1" applyBorder="1"/>
    <xf numFmtId="4" fontId="10" fillId="15" borderId="128" xfId="0" applyNumberFormat="1" applyFont="1" applyFill="1" applyBorder="1"/>
    <xf numFmtId="4" fontId="15" fillId="15" borderId="21" xfId="0" applyNumberFormat="1" applyFont="1" applyFill="1" applyBorder="1"/>
    <xf numFmtId="4" fontId="10" fillId="18" borderId="1" xfId="0" applyNumberFormat="1" applyFont="1" applyFill="1" applyBorder="1"/>
    <xf numFmtId="4" fontId="15" fillId="18" borderId="1" xfId="0" applyNumberFormat="1" applyFont="1" applyFill="1" applyBorder="1"/>
    <xf numFmtId="4" fontId="10" fillId="4" borderId="1" xfId="0" applyNumberFormat="1" applyFont="1" applyFill="1" applyBorder="1"/>
    <xf numFmtId="4" fontId="15" fillId="4" borderId="98" xfId="0" applyNumberFormat="1" applyFont="1" applyFill="1" applyBorder="1"/>
    <xf numFmtId="4" fontId="10" fillId="2" borderId="106" xfId="0" applyNumberFormat="1" applyFont="1" applyFill="1" applyBorder="1"/>
    <xf numFmtId="4" fontId="15" fillId="2" borderId="107" xfId="0" applyNumberFormat="1" applyFont="1" applyFill="1" applyBorder="1"/>
    <xf numFmtId="4" fontId="10" fillId="20" borderId="106" xfId="0" applyNumberFormat="1" applyFont="1" applyFill="1" applyBorder="1"/>
    <xf numFmtId="4" fontId="15" fillId="20" borderId="107" xfId="0" applyNumberFormat="1" applyFont="1" applyFill="1" applyBorder="1"/>
    <xf numFmtId="4" fontId="10" fillId="15" borderId="129" xfId="0" applyNumberFormat="1" applyFont="1" applyFill="1" applyBorder="1"/>
    <xf numFmtId="4" fontId="15" fillId="15" borderId="23" xfId="0" applyNumberFormat="1" applyFont="1" applyFill="1" applyBorder="1"/>
    <xf numFmtId="4" fontId="10" fillId="18" borderId="2" xfId="0" applyNumberFormat="1" applyFont="1" applyFill="1" applyBorder="1"/>
    <xf numFmtId="4" fontId="15" fillId="18" borderId="2" xfId="0" applyNumberFormat="1" applyFont="1" applyFill="1" applyBorder="1"/>
    <xf numFmtId="4" fontId="10" fillId="4" borderId="2" xfId="0" applyNumberFormat="1" applyFont="1" applyFill="1" applyBorder="1"/>
    <xf numFmtId="4" fontId="15" fillId="4" borderId="107" xfId="0" applyNumberFormat="1" applyFont="1" applyFill="1" applyBorder="1"/>
    <xf numFmtId="4" fontId="10" fillId="25" borderId="55" xfId="0" applyNumberFormat="1" applyFont="1" applyFill="1" applyBorder="1"/>
    <xf numFmtId="4" fontId="11" fillId="2" borderId="94" xfId="0" applyNumberFormat="1" applyFont="1" applyFill="1" applyBorder="1"/>
    <xf numFmtId="4" fontId="14" fillId="2" borderId="91" xfId="0" applyNumberFormat="1" applyFont="1" applyFill="1" applyBorder="1"/>
    <xf numFmtId="4" fontId="11" fillId="20" borderId="94" xfId="0" applyNumberFormat="1" applyFont="1" applyFill="1" applyBorder="1"/>
    <xf numFmtId="4" fontId="14" fillId="20" borderId="91" xfId="0" applyNumberFormat="1" applyFont="1" applyFill="1" applyBorder="1"/>
    <xf numFmtId="4" fontId="11" fillId="15" borderId="130" xfId="0" applyNumberFormat="1" applyFont="1" applyFill="1" applyBorder="1"/>
    <xf numFmtId="4" fontId="14" fillId="15" borderId="131" xfId="0" applyNumberFormat="1" applyFont="1" applyFill="1" applyBorder="1"/>
    <xf numFmtId="4" fontId="11" fillId="18" borderId="89" xfId="0" applyNumberFormat="1" applyFont="1" applyFill="1" applyBorder="1"/>
    <xf numFmtId="4" fontId="14" fillId="18" borderId="89" xfId="0" applyNumberFormat="1" applyFont="1" applyFill="1" applyBorder="1"/>
    <xf numFmtId="4" fontId="11" fillId="4" borderId="89" xfId="0" applyNumberFormat="1" applyFont="1" applyFill="1" applyBorder="1"/>
    <xf numFmtId="4" fontId="14" fillId="4" borderId="91" xfId="0" applyNumberFormat="1" applyFont="1" applyFill="1" applyBorder="1"/>
    <xf numFmtId="4" fontId="11" fillId="25" borderId="94" xfId="0" applyNumberFormat="1" applyFont="1" applyFill="1" applyBorder="1"/>
    <xf numFmtId="4" fontId="10" fillId="15" borderId="61" xfId="0" applyNumberFormat="1" applyFont="1" applyFill="1" applyBorder="1"/>
    <xf numFmtId="4" fontId="15" fillId="15" borderId="4" xfId="0" applyNumberFormat="1" applyFont="1" applyFill="1" applyBorder="1"/>
    <xf numFmtId="4" fontId="10" fillId="15" borderId="70" xfId="0" applyNumberFormat="1" applyFont="1" applyFill="1" applyBorder="1"/>
    <xf numFmtId="4" fontId="15" fillId="15" borderId="1" xfId="0" applyNumberFormat="1" applyFont="1" applyFill="1" applyBorder="1"/>
    <xf numFmtId="4" fontId="10" fillId="25" borderId="98" xfId="0" applyNumberFormat="1" applyFont="1" applyFill="1" applyBorder="1"/>
    <xf numFmtId="4" fontId="15" fillId="2" borderId="127" xfId="0" applyNumberFormat="1" applyFont="1" applyFill="1" applyBorder="1"/>
    <xf numFmtId="4" fontId="15" fillId="20" borderId="127" xfId="0" applyNumberFormat="1" applyFont="1" applyFill="1" applyBorder="1"/>
    <xf numFmtId="4" fontId="10" fillId="15" borderId="55" xfId="0" applyNumberFormat="1" applyFont="1" applyFill="1" applyBorder="1"/>
    <xf numFmtId="4" fontId="15" fillId="15" borderId="16" xfId="0" applyNumberFormat="1" applyFont="1" applyFill="1" applyBorder="1"/>
    <xf numFmtId="4" fontId="93" fillId="15" borderId="70" xfId="0" applyNumberFormat="1" applyFont="1" applyFill="1" applyBorder="1"/>
    <xf numFmtId="4" fontId="93" fillId="4" borderId="1" xfId="0" applyNumberFormat="1" applyFont="1" applyFill="1" applyBorder="1"/>
    <xf numFmtId="4" fontId="93" fillId="2" borderId="99" xfId="0" applyNumberFormat="1" applyFont="1" applyFill="1" applyBorder="1"/>
    <xf numFmtId="4" fontId="10" fillId="0" borderId="118" xfId="0" applyNumberFormat="1" applyFont="1" applyBorder="1"/>
    <xf numFmtId="4" fontId="10" fillId="15" borderId="120" xfId="0" applyNumberFormat="1" applyFont="1" applyFill="1" applyBorder="1"/>
    <xf numFmtId="4" fontId="15" fillId="15" borderId="2" xfId="0" applyNumberFormat="1" applyFont="1" applyFill="1" applyBorder="1"/>
    <xf numFmtId="4" fontId="10" fillId="2" borderId="94" xfId="0" applyNumberFormat="1" applyFont="1" applyFill="1" applyBorder="1"/>
    <xf numFmtId="4" fontId="15" fillId="2" borderId="91" xfId="0" applyNumberFormat="1" applyFont="1" applyFill="1" applyBorder="1"/>
    <xf numFmtId="4" fontId="10" fillId="20" borderId="94" xfId="0" applyNumberFormat="1" applyFont="1" applyFill="1" applyBorder="1"/>
    <xf numFmtId="4" fontId="15" fillId="20" borderId="91" xfId="0" applyNumberFormat="1" applyFont="1" applyFill="1" applyBorder="1"/>
    <xf numFmtId="4" fontId="10" fillId="15" borderId="88" xfId="0" applyNumberFormat="1" applyFont="1" applyFill="1" applyBorder="1"/>
    <xf numFmtId="4" fontId="15" fillId="15" borderId="89" xfId="0" applyNumberFormat="1" applyFont="1" applyFill="1" applyBorder="1"/>
    <xf numFmtId="4" fontId="10" fillId="18" borderId="89" xfId="0" applyNumberFormat="1" applyFont="1" applyFill="1" applyBorder="1"/>
    <xf numFmtId="4" fontId="15" fillId="18" borderId="89" xfId="0" applyNumberFormat="1" applyFont="1" applyFill="1" applyBorder="1"/>
    <xf numFmtId="4" fontId="10" fillId="4" borderId="89" xfId="0" applyNumberFormat="1" applyFont="1" applyFill="1" applyBorder="1"/>
    <xf numFmtId="4" fontId="15" fillId="4" borderId="91" xfId="0" applyNumberFormat="1" applyFont="1" applyFill="1" applyBorder="1"/>
    <xf numFmtId="4" fontId="15" fillId="25" borderId="88" xfId="0" applyNumberFormat="1" applyFont="1" applyFill="1" applyBorder="1"/>
    <xf numFmtId="4" fontId="10" fillId="25" borderId="91" xfId="0" applyNumberFormat="1" applyFont="1" applyFill="1" applyBorder="1"/>
    <xf numFmtId="4" fontId="11" fillId="15" borderId="88" xfId="0" applyNumberFormat="1" applyFont="1" applyFill="1" applyBorder="1" applyAlignment="1">
      <alignment horizontal="center"/>
    </xf>
    <xf numFmtId="4" fontId="14" fillId="15" borderId="89" xfId="0" applyNumberFormat="1" applyFont="1" applyFill="1" applyBorder="1" applyAlignment="1">
      <alignment horizontal="center"/>
    </xf>
    <xf numFmtId="4" fontId="11" fillId="4" borderId="89" xfId="0" applyNumberFormat="1" applyFont="1" applyFill="1" applyBorder="1" applyAlignment="1">
      <alignment horizontal="right"/>
    </xf>
    <xf numFmtId="4" fontId="14" fillId="4" borderId="91" xfId="0" applyNumberFormat="1" applyFont="1" applyFill="1" applyBorder="1" applyAlignment="1">
      <alignment horizontal="right"/>
    </xf>
    <xf numFmtId="4" fontId="11" fillId="25" borderId="94" xfId="0" applyNumberFormat="1" applyFont="1" applyFill="1" applyBorder="1" applyAlignment="1">
      <alignment horizontal="right"/>
    </xf>
    <xf numFmtId="4" fontId="14" fillId="25" borderId="91" xfId="0" applyNumberFormat="1" applyFont="1" applyFill="1" applyBorder="1" applyAlignment="1">
      <alignment horizontal="right"/>
    </xf>
    <xf numFmtId="4" fontId="15" fillId="0" borderId="0" xfId="0" applyNumberFormat="1" applyFont="1" applyAlignment="1">
      <alignment horizontal="center"/>
    </xf>
    <xf numFmtId="4" fontId="61" fillId="0" borderId="39" xfId="0" applyNumberFormat="1" applyFont="1" applyBorder="1"/>
    <xf numFmtId="4" fontId="15" fillId="2" borderId="39" xfId="0" applyNumberFormat="1" applyFont="1" applyFill="1" applyBorder="1"/>
    <xf numFmtId="4" fontId="10" fillId="20" borderId="109" xfId="0" applyNumberFormat="1" applyFont="1" applyFill="1" applyBorder="1"/>
    <xf numFmtId="4" fontId="10" fillId="20" borderId="4" xfId="0" applyNumberFormat="1" applyFont="1" applyFill="1" applyBorder="1"/>
    <xf numFmtId="4" fontId="10" fillId="15" borderId="39" xfId="0" applyNumberFormat="1" applyFont="1" applyFill="1" applyBorder="1"/>
    <xf numFmtId="4" fontId="10" fillId="25" borderId="39" xfId="0" applyNumberFormat="1" applyFont="1" applyFill="1" applyBorder="1"/>
    <xf numFmtId="4" fontId="15" fillId="25" borderId="39" xfId="0" applyNumberFormat="1" applyFont="1" applyFill="1" applyBorder="1"/>
    <xf numFmtId="4" fontId="14" fillId="17" borderId="59" xfId="0" applyNumberFormat="1" applyFont="1" applyFill="1" applyBorder="1"/>
    <xf numFmtId="4" fontId="61" fillId="0" borderId="21" xfId="0" applyNumberFormat="1" applyFont="1" applyBorder="1"/>
    <xf numFmtId="4" fontId="15" fillId="2" borderId="21" xfId="0" applyNumberFormat="1" applyFont="1" applyFill="1" applyBorder="1"/>
    <xf numFmtId="4" fontId="10" fillId="20" borderId="1" xfId="0" applyNumberFormat="1" applyFont="1" applyFill="1" applyBorder="1"/>
    <xf numFmtId="4" fontId="10" fillId="15" borderId="21" xfId="0" applyNumberFormat="1" applyFont="1" applyFill="1" applyBorder="1"/>
    <xf numFmtId="4" fontId="10" fillId="25" borderId="21" xfId="0" applyNumberFormat="1" applyFont="1" applyFill="1" applyBorder="1"/>
    <xf numFmtId="4" fontId="15" fillId="25" borderId="21" xfId="0" applyNumberFormat="1" applyFont="1" applyFill="1" applyBorder="1"/>
    <xf numFmtId="4" fontId="14" fillId="17" borderId="61" xfId="0" applyNumberFormat="1" applyFont="1" applyFill="1" applyBorder="1"/>
    <xf numFmtId="4" fontId="14" fillId="17" borderId="62" xfId="0" applyNumberFormat="1" applyFont="1" applyFill="1" applyBorder="1"/>
    <xf numFmtId="4" fontId="93" fillId="15" borderId="21" xfId="0" applyNumberFormat="1" applyFont="1" applyFill="1" applyBorder="1"/>
    <xf numFmtId="4" fontId="93" fillId="18" borderId="1" xfId="0" applyNumberFormat="1" applyFont="1" applyFill="1" applyBorder="1"/>
    <xf numFmtId="4" fontId="61" fillId="0" borderId="23" xfId="0" applyNumberFormat="1" applyFont="1" applyBorder="1"/>
    <xf numFmtId="4" fontId="93" fillId="2" borderId="106" xfId="0" applyNumberFormat="1" applyFont="1" applyFill="1" applyBorder="1"/>
    <xf numFmtId="4" fontId="15" fillId="2" borderId="23" xfId="0" applyNumberFormat="1" applyFont="1" applyFill="1" applyBorder="1"/>
    <xf numFmtId="4" fontId="10" fillId="20" borderId="2" xfId="0" applyNumberFormat="1" applyFont="1" applyFill="1" applyBorder="1"/>
    <xf numFmtId="4" fontId="93" fillId="15" borderId="23" xfId="0" applyNumberFormat="1" applyFont="1" applyFill="1" applyBorder="1"/>
    <xf numFmtId="4" fontId="10" fillId="15" borderId="23" xfId="0" applyNumberFormat="1" applyFont="1" applyFill="1" applyBorder="1"/>
    <xf numFmtId="4" fontId="14" fillId="17" borderId="132" xfId="0" applyNumberFormat="1" applyFont="1" applyFill="1" applyBorder="1"/>
    <xf numFmtId="4" fontId="14" fillId="17" borderId="133" xfId="0" applyNumberFormat="1" applyFont="1" applyFill="1" applyBorder="1"/>
    <xf numFmtId="4" fontId="14" fillId="0" borderId="134" xfId="0" applyNumberFormat="1" applyFont="1" applyBorder="1"/>
    <xf numFmtId="4" fontId="11" fillId="2" borderId="135" xfId="0" applyNumberFormat="1" applyFont="1" applyFill="1" applyBorder="1"/>
    <xf numFmtId="4" fontId="15" fillId="2" borderId="136" xfId="0" applyNumberFormat="1" applyFont="1" applyFill="1" applyBorder="1"/>
    <xf numFmtId="4" fontId="10" fillId="20" borderId="137" xfId="0" applyNumberFormat="1" applyFont="1" applyFill="1" applyBorder="1"/>
    <xf numFmtId="4" fontId="15" fillId="20" borderId="137" xfId="0" applyNumberFormat="1" applyFont="1" applyFill="1" applyBorder="1"/>
    <xf numFmtId="4" fontId="10" fillId="15" borderId="134" xfId="0" applyNumberFormat="1" applyFont="1" applyFill="1" applyBorder="1"/>
    <xf numFmtId="4" fontId="15" fillId="15" borderId="134" xfId="0" applyNumberFormat="1" applyFont="1" applyFill="1" applyBorder="1"/>
    <xf numFmtId="4" fontId="10" fillId="18" borderId="137" xfId="0" applyNumberFormat="1" applyFont="1" applyFill="1" applyBorder="1"/>
    <xf numFmtId="4" fontId="15" fillId="18" borderId="137" xfId="0" applyNumberFormat="1" applyFont="1" applyFill="1" applyBorder="1"/>
    <xf numFmtId="4" fontId="11" fillId="4" borderId="137" xfId="0" applyNumberFormat="1" applyFont="1" applyFill="1" applyBorder="1"/>
    <xf numFmtId="4" fontId="11" fillId="25" borderId="134" xfId="0" applyNumberFormat="1" applyFont="1" applyFill="1" applyBorder="1"/>
    <xf numFmtId="4" fontId="15" fillId="25" borderId="134" xfId="0" applyNumberFormat="1" applyFont="1" applyFill="1" applyBorder="1"/>
    <xf numFmtId="4" fontId="11" fillId="2" borderId="138" xfId="0" applyNumberFormat="1" applyFont="1" applyFill="1" applyBorder="1"/>
    <xf numFmtId="4" fontId="14" fillId="2" borderId="139" xfId="0" applyNumberFormat="1" applyFont="1" applyFill="1" applyBorder="1"/>
    <xf numFmtId="4" fontId="11" fillId="20" borderId="140" xfId="0" applyNumberFormat="1" applyFont="1" applyFill="1" applyBorder="1"/>
    <xf numFmtId="4" fontId="14" fillId="20" borderId="140" xfId="0" applyNumberFormat="1" applyFont="1" applyFill="1" applyBorder="1"/>
    <xf numFmtId="4" fontId="11" fillId="15" borderId="140" xfId="0" applyNumberFormat="1" applyFont="1" applyFill="1" applyBorder="1"/>
    <xf numFmtId="4" fontId="14" fillId="15" borderId="140" xfId="0" applyNumberFormat="1" applyFont="1" applyFill="1" applyBorder="1"/>
    <xf numFmtId="4" fontId="11" fillId="18" borderId="140" xfId="0" applyNumberFormat="1" applyFont="1" applyFill="1" applyBorder="1"/>
    <xf numFmtId="4" fontId="14" fillId="18" borderId="140" xfId="0" applyNumberFormat="1" applyFont="1" applyFill="1" applyBorder="1"/>
    <xf numFmtId="4" fontId="11" fillId="25" borderId="139" xfId="0" applyNumberFormat="1" applyFont="1" applyFill="1" applyBorder="1"/>
    <xf numFmtId="4" fontId="14" fillId="25" borderId="139" xfId="0" applyNumberFormat="1" applyFont="1" applyFill="1" applyBorder="1"/>
    <xf numFmtId="4" fontId="14" fillId="17" borderId="56" xfId="0" applyNumberFormat="1" applyFont="1" applyFill="1" applyBorder="1"/>
    <xf numFmtId="4" fontId="69" fillId="0" borderId="0" xfId="0" applyNumberFormat="1" applyFont="1"/>
    <xf numFmtId="4" fontId="69" fillId="2" borderId="3" xfId="0" applyNumberFormat="1" applyFont="1" applyFill="1" applyBorder="1" applyAlignment="1">
      <alignment horizontal="center"/>
    </xf>
    <xf numFmtId="4" fontId="73" fillId="2" borderId="5" xfId="0" applyNumberFormat="1" applyFont="1" applyFill="1" applyBorder="1" applyAlignment="1">
      <alignment horizontal="center"/>
    </xf>
    <xf numFmtId="4" fontId="69" fillId="20" borderId="5" xfId="0" applyNumberFormat="1" applyFont="1" applyFill="1" applyBorder="1" applyAlignment="1">
      <alignment horizontal="center"/>
    </xf>
    <xf numFmtId="4" fontId="73" fillId="20" borderId="5" xfId="0" applyNumberFormat="1" applyFont="1" applyFill="1" applyBorder="1" applyAlignment="1">
      <alignment horizontal="center"/>
    </xf>
    <xf numFmtId="4" fontId="69" fillId="15" borderId="5" xfId="0" applyNumberFormat="1" applyFont="1" applyFill="1" applyBorder="1" applyAlignment="1">
      <alignment horizontal="center"/>
    </xf>
    <xf numFmtId="4" fontId="73" fillId="15" borderId="5" xfId="0" applyNumberFormat="1" applyFont="1" applyFill="1" applyBorder="1" applyAlignment="1">
      <alignment horizontal="center"/>
    </xf>
    <xf numFmtId="4" fontId="69" fillId="18" borderId="3" xfId="0" applyNumberFormat="1" applyFont="1" applyFill="1" applyBorder="1" applyAlignment="1">
      <alignment horizontal="center"/>
    </xf>
    <xf numFmtId="4" fontId="73" fillId="18" borderId="3" xfId="0" applyNumberFormat="1" applyFont="1" applyFill="1" applyBorder="1" applyAlignment="1">
      <alignment horizontal="center"/>
    </xf>
    <xf numFmtId="4" fontId="69" fillId="4" borderId="3" xfId="0" applyNumberFormat="1" applyFont="1" applyFill="1" applyBorder="1" applyAlignment="1">
      <alignment horizontal="center"/>
    </xf>
    <xf numFmtId="4" fontId="69" fillId="25" borderId="5" xfId="0" applyNumberFormat="1" applyFont="1" applyFill="1" applyBorder="1" applyAlignment="1">
      <alignment horizontal="center"/>
    </xf>
    <xf numFmtId="4" fontId="73" fillId="25" borderId="5" xfId="0" applyNumberFormat="1" applyFont="1" applyFill="1" applyBorder="1" applyAlignment="1">
      <alignment horizontal="center"/>
    </xf>
    <xf numFmtId="4" fontId="69" fillId="17" borderId="56" xfId="0" applyNumberFormat="1" applyFont="1" applyFill="1" applyBorder="1" applyAlignment="1">
      <alignment horizontal="center"/>
    </xf>
    <xf numFmtId="4" fontId="22" fillId="13" borderId="23" xfId="1" applyNumberFormat="1" applyFont="1" applyFill="1" applyBorder="1" applyAlignment="1" applyProtection="1">
      <alignment horizontal="left" vertical="center"/>
      <protection locked="0"/>
    </xf>
    <xf numFmtId="4" fontId="10" fillId="13" borderId="23" xfId="1" applyNumberFormat="1" applyFont="1" applyFill="1" applyBorder="1" applyAlignment="1" applyProtection="1">
      <alignment horizontal="left" vertical="center"/>
      <protection locked="0"/>
    </xf>
    <xf numFmtId="4" fontId="10" fillId="13" borderId="21" xfId="1" applyNumberFormat="1" applyFont="1" applyFill="1" applyBorder="1" applyAlignment="1" applyProtection="1">
      <alignment horizontal="left" vertical="center"/>
      <protection locked="0"/>
    </xf>
    <xf numFmtId="198" fontId="11" fillId="14" borderId="3" xfId="1" applyNumberFormat="1" applyFont="1" applyFill="1" applyBorder="1" applyAlignment="1">
      <alignment horizontal="center" vertical="center" wrapText="1"/>
    </xf>
    <xf numFmtId="4" fontId="10" fillId="13" borderId="2" xfId="1" applyNumberFormat="1" applyFont="1" applyFill="1" applyBorder="1" applyAlignment="1" applyProtection="1">
      <alignment horizontal="right" wrapText="1"/>
      <protection locked="0"/>
    </xf>
    <xf numFmtId="4" fontId="10" fillId="13" borderId="1" xfId="1" applyNumberFormat="1" applyFont="1" applyFill="1" applyBorder="1" applyAlignment="1" applyProtection="1">
      <alignment horizontal="right" wrapText="1"/>
      <protection locked="0"/>
    </xf>
    <xf numFmtId="0" fontId="98" fillId="18" borderId="21" xfId="0" applyFont="1" applyFill="1" applyBorder="1" applyAlignment="1">
      <alignment horizontal="left"/>
    </xf>
    <xf numFmtId="4" fontId="98" fillId="18" borderId="39" xfId="0" applyNumberFormat="1" applyFont="1" applyFill="1" applyBorder="1"/>
    <xf numFmtId="4" fontId="6" fillId="18" borderId="4" xfId="0" applyNumberFormat="1" applyFont="1" applyFill="1" applyBorder="1"/>
    <xf numFmtId="4" fontId="98" fillId="18" borderId="1" xfId="0" applyNumberFormat="1" applyFont="1" applyFill="1" applyBorder="1"/>
    <xf numFmtId="4" fontId="99" fillId="18" borderId="39" xfId="0" applyNumberFormat="1" applyFont="1" applyFill="1" applyBorder="1"/>
    <xf numFmtId="4" fontId="98" fillId="18" borderId="4" xfId="0" applyNumberFormat="1" applyFont="1" applyFill="1" applyBorder="1"/>
    <xf numFmtId="4" fontId="51" fillId="0" borderId="0" xfId="0" applyNumberFormat="1" applyFont="1" applyAlignment="1">
      <alignment horizontal="right" wrapText="1"/>
    </xf>
    <xf numFmtId="4" fontId="77" fillId="0" borderId="0" xfId="0" applyNumberFormat="1" applyFont="1"/>
    <xf numFmtId="4" fontId="76" fillId="0" borderId="0" xfId="0" applyNumberFormat="1" applyFont="1" applyAlignment="1">
      <alignment horizontal="right" wrapText="1"/>
    </xf>
    <xf numFmtId="4" fontId="78" fillId="0" borderId="0" xfId="0" applyNumberFormat="1" applyFont="1"/>
    <xf numFmtId="0" fontId="2" fillId="0" borderId="8" xfId="0" applyFont="1" applyBorder="1"/>
    <xf numFmtId="4" fontId="2" fillId="0" borderId="9" xfId="0" applyNumberFormat="1" applyFont="1" applyBorder="1"/>
    <xf numFmtId="0" fontId="2" fillId="0" borderId="141" xfId="0" applyFont="1" applyBorder="1"/>
    <xf numFmtId="4" fontId="26" fillId="0" borderId="16" xfId="0" applyNumberFormat="1" applyFont="1" applyBorder="1"/>
    <xf numFmtId="0" fontId="2" fillId="0" borderId="43" xfId="0" applyFont="1" applyBorder="1"/>
    <xf numFmtId="4" fontId="2" fillId="0" borderId="82" xfId="0" applyNumberFormat="1" applyFont="1" applyBorder="1"/>
    <xf numFmtId="4" fontId="26" fillId="0" borderId="10" xfId="0" applyNumberFormat="1" applyFont="1" applyBorder="1"/>
    <xf numFmtId="49" fontId="2" fillId="0" borderId="9" xfId="0" applyNumberFormat="1" applyFont="1" applyBorder="1"/>
    <xf numFmtId="0" fontId="11" fillId="0" borderId="19" xfId="0" applyFont="1" applyBorder="1" applyAlignment="1">
      <alignment horizontal="center" vertical="center" wrapText="1"/>
    </xf>
    <xf numFmtId="4" fontId="13" fillId="0" borderId="0" xfId="0" applyNumberFormat="1" applyFont="1" applyAlignment="1">
      <alignment horizontal="center" vertical="center" wrapText="1"/>
    </xf>
    <xf numFmtId="0" fontId="11" fillId="17" borderId="50" xfId="0" applyFont="1" applyFill="1" applyBorder="1" applyAlignment="1">
      <alignment horizontal="left"/>
    </xf>
    <xf numFmtId="4" fontId="26" fillId="0" borderId="31" xfId="0" applyNumberFormat="1" applyFont="1" applyFill="1" applyBorder="1"/>
    <xf numFmtId="49" fontId="14" fillId="20" borderId="7" xfId="0" applyNumberFormat="1" applyFont="1" applyFill="1" applyBorder="1"/>
    <xf numFmtId="4" fontId="14" fillId="20" borderId="7" xfId="0" applyNumberFormat="1" applyFont="1" applyFill="1" applyBorder="1" applyAlignment="1">
      <alignment horizontal="right"/>
    </xf>
    <xf numFmtId="4" fontId="11" fillId="11" borderId="17" xfId="0" applyNumberFormat="1" applyFont="1" applyFill="1" applyBorder="1" applyAlignment="1">
      <alignment horizontal="center" vertical="center" wrapText="1"/>
    </xf>
    <xf numFmtId="4" fontId="13" fillId="12" borderId="37" xfId="0" applyNumberFormat="1" applyFont="1" applyFill="1" applyBorder="1" applyAlignment="1">
      <alignment horizontal="center" vertical="center"/>
    </xf>
    <xf numFmtId="4" fontId="13" fillId="12" borderId="15" xfId="0" applyNumberFormat="1" applyFont="1" applyFill="1" applyBorder="1" applyAlignment="1">
      <alignment horizontal="center"/>
    </xf>
    <xf numFmtId="49" fontId="63" fillId="9" borderId="5" xfId="0" applyNumberFormat="1" applyFont="1" applyFill="1" applyBorder="1" applyAlignment="1">
      <alignment horizontal="center" vertical="center" wrapText="1"/>
    </xf>
    <xf numFmtId="49" fontId="10" fillId="9" borderId="3" xfId="0" applyNumberFormat="1" applyFont="1" applyFill="1" applyBorder="1" applyAlignment="1">
      <alignment horizontal="center"/>
    </xf>
    <xf numFmtId="49" fontId="10" fillId="9" borderId="9" xfId="0" applyNumberFormat="1" applyFont="1" applyFill="1" applyBorder="1" applyAlignment="1">
      <alignment horizontal="center"/>
    </xf>
    <xf numFmtId="49" fontId="10" fillId="9" borderId="8" xfId="0" applyNumberFormat="1" applyFont="1" applyFill="1" applyBorder="1" applyAlignment="1">
      <alignment horizontal="center"/>
    </xf>
    <xf numFmtId="49" fontId="10" fillId="12" borderId="13" xfId="0" applyNumberFormat="1" applyFont="1" applyFill="1" applyBorder="1" applyAlignment="1">
      <alignment horizontal="center"/>
    </xf>
    <xf numFmtId="4" fontId="83" fillId="9" borderId="5" xfId="0" applyNumberFormat="1" applyFont="1" applyFill="1" applyBorder="1" applyAlignment="1">
      <alignment horizontal="center" vertical="center" wrapText="1"/>
    </xf>
    <xf numFmtId="4" fontId="83" fillId="9" borderId="3" xfId="0" applyNumberFormat="1" applyFont="1" applyFill="1" applyBorder="1" applyAlignment="1">
      <alignment horizontal="center" vertical="center"/>
    </xf>
    <xf numFmtId="4" fontId="83" fillId="9" borderId="18" xfId="0" applyNumberFormat="1" applyFont="1" applyFill="1" applyBorder="1" applyAlignment="1">
      <alignment horizontal="center" vertical="center"/>
    </xf>
    <xf numFmtId="4" fontId="83" fillId="31" borderId="3" xfId="0" applyNumberFormat="1" applyFont="1" applyFill="1" applyBorder="1" applyAlignment="1">
      <alignment horizontal="center" vertical="center"/>
    </xf>
    <xf numFmtId="4" fontId="83" fillId="0" borderId="3" xfId="0" applyNumberFormat="1" applyFont="1" applyBorder="1" applyAlignment="1">
      <alignment horizontal="center" vertical="center"/>
    </xf>
    <xf numFmtId="4" fontId="91" fillId="11" borderId="17" xfId="0" applyNumberFormat="1" applyFont="1" applyFill="1" applyBorder="1" applyAlignment="1">
      <alignment horizontal="center" vertical="center"/>
    </xf>
    <xf numFmtId="4" fontId="11" fillId="12" borderId="17" xfId="0" applyNumberFormat="1" applyFont="1" applyFill="1" applyBorder="1" applyAlignment="1">
      <alignment horizontal="center" vertical="center"/>
    </xf>
    <xf numFmtId="4" fontId="11" fillId="9" borderId="5" xfId="0" applyNumberFormat="1" applyFont="1" applyFill="1" applyBorder="1" applyAlignment="1">
      <alignment horizontal="center" wrapText="1"/>
    </xf>
    <xf numFmtId="4" fontId="11" fillId="9" borderId="3" xfId="0" applyNumberFormat="1" applyFont="1" applyFill="1" applyBorder="1" applyAlignment="1">
      <alignment horizontal="center"/>
    </xf>
    <xf numFmtId="4" fontId="11" fillId="9" borderId="82" xfId="0" applyNumberFormat="1" applyFont="1" applyFill="1" applyBorder="1" applyAlignment="1">
      <alignment horizontal="center"/>
    </xf>
    <xf numFmtId="4" fontId="11" fillId="9" borderId="10" xfId="0" applyNumberFormat="1" applyFont="1" applyFill="1" applyBorder="1" applyAlignment="1">
      <alignment horizontal="center"/>
    </xf>
    <xf numFmtId="4" fontId="11" fillId="9" borderId="3" xfId="0" applyNumberFormat="1" applyFont="1" applyFill="1" applyBorder="1" applyAlignment="1">
      <alignment horizontal="center" vertical="center"/>
    </xf>
    <xf numFmtId="4" fontId="11" fillId="11" borderId="82" xfId="0" applyNumberFormat="1" applyFont="1" applyFill="1" applyBorder="1" applyAlignment="1">
      <alignment horizontal="center"/>
    </xf>
    <xf numFmtId="4" fontId="11" fillId="12" borderId="3" xfId="0" applyNumberFormat="1" applyFont="1" applyFill="1" applyBorder="1" applyAlignment="1">
      <alignment horizontal="center" vertical="center"/>
    </xf>
    <xf numFmtId="4" fontId="11" fillId="2" borderId="21" xfId="0" applyNumberFormat="1" applyFont="1" applyFill="1" applyBorder="1" applyAlignment="1">
      <alignment horizontal="center" wrapText="1"/>
    </xf>
    <xf numFmtId="4" fontId="11" fillId="2" borderId="4" xfId="0" applyNumberFormat="1" applyFont="1" applyFill="1" applyBorder="1" applyAlignment="1">
      <alignment horizontal="center"/>
    </xf>
    <xf numFmtId="4" fontId="11" fillId="2" borderId="68" xfId="0" applyNumberFormat="1" applyFont="1" applyFill="1" applyBorder="1" applyAlignment="1">
      <alignment horizontal="center"/>
    </xf>
    <xf numFmtId="4" fontId="11" fillId="10" borderId="68" xfId="0" applyNumberFormat="1" applyFont="1" applyFill="1" applyBorder="1" applyAlignment="1">
      <alignment horizontal="center"/>
    </xf>
    <xf numFmtId="4" fontId="11" fillId="28" borderId="4" xfId="0" applyNumberFormat="1" applyFont="1" applyFill="1" applyBorder="1" applyAlignment="1">
      <alignment horizontal="center"/>
    </xf>
    <xf numFmtId="4" fontId="11" fillId="20" borderId="4" xfId="0" applyNumberFormat="1" applyFont="1" applyFill="1" applyBorder="1" applyAlignment="1">
      <alignment horizontal="center"/>
    </xf>
    <xf numFmtId="4" fontId="11" fillId="15" borderId="4" xfId="0" applyNumberFormat="1" applyFont="1" applyFill="1" applyBorder="1" applyAlignment="1">
      <alignment horizontal="center"/>
    </xf>
    <xf numFmtId="4" fontId="11" fillId="29" borderId="4" xfId="0" applyNumberFormat="1" applyFont="1" applyFill="1" applyBorder="1" applyAlignment="1">
      <alignment horizontal="center"/>
    </xf>
    <xf numFmtId="4" fontId="11" fillId="30" borderId="4" xfId="0" applyNumberFormat="1" applyFont="1" applyFill="1" applyBorder="1" applyAlignment="1">
      <alignment horizontal="center"/>
    </xf>
    <xf numFmtId="4" fontId="11" fillId="27" borderId="4" xfId="0" applyNumberFormat="1" applyFont="1" applyFill="1" applyBorder="1" applyAlignment="1">
      <alignment horizontal="center"/>
    </xf>
    <xf numFmtId="4" fontId="11" fillId="9" borderId="4" xfId="0" applyNumberFormat="1" applyFont="1" applyFill="1" applyBorder="1" applyAlignment="1">
      <alignment horizontal="center"/>
    </xf>
    <xf numFmtId="4" fontId="11" fillId="0" borderId="4" xfId="0" applyNumberFormat="1" applyFont="1" applyBorder="1" applyAlignment="1">
      <alignment horizontal="center"/>
    </xf>
    <xf numFmtId="4" fontId="11" fillId="8" borderId="68" xfId="0" applyNumberFormat="1" applyFont="1" applyFill="1" applyBorder="1" applyAlignment="1">
      <alignment horizontal="center"/>
    </xf>
    <xf numFmtId="4" fontId="11" fillId="15" borderId="6" xfId="0" applyNumberFormat="1" applyFont="1" applyFill="1" applyBorder="1" applyAlignment="1">
      <alignment horizontal="center"/>
    </xf>
    <xf numFmtId="4" fontId="11" fillId="10" borderId="97" xfId="0" applyNumberFormat="1" applyFont="1" applyFill="1" applyBorder="1" applyAlignment="1">
      <alignment horizontal="center"/>
    </xf>
    <xf numFmtId="4" fontId="11" fillId="28" borderId="1" xfId="0" applyNumberFormat="1" applyFont="1" applyFill="1" applyBorder="1" applyAlignment="1">
      <alignment horizontal="center"/>
    </xf>
    <xf numFmtId="4" fontId="11" fillId="20" borderId="1" xfId="0" applyNumberFormat="1" applyFont="1" applyFill="1" applyBorder="1" applyAlignment="1">
      <alignment horizontal="center"/>
    </xf>
    <xf numFmtId="4" fontId="11" fillId="15" borderId="1" xfId="0" applyNumberFormat="1" applyFont="1" applyFill="1" applyBorder="1" applyAlignment="1">
      <alignment horizontal="center"/>
    </xf>
    <xf numFmtId="4" fontId="11" fillId="29" borderId="1" xfId="0" applyNumberFormat="1" applyFont="1" applyFill="1" applyBorder="1" applyAlignment="1">
      <alignment horizontal="center"/>
    </xf>
    <xf numFmtId="4" fontId="11" fillId="30" borderId="1" xfId="0" applyNumberFormat="1" applyFont="1" applyFill="1" applyBorder="1" applyAlignment="1">
      <alignment horizontal="center"/>
    </xf>
    <xf numFmtId="4" fontId="11" fillId="27" borderId="1" xfId="0" applyNumberFormat="1" applyFont="1" applyFill="1" applyBorder="1" applyAlignment="1">
      <alignment horizontal="center"/>
    </xf>
    <xf numFmtId="4" fontId="11" fillId="8" borderId="0" xfId="0" applyNumberFormat="1" applyFont="1" applyFill="1" applyAlignment="1">
      <alignment horizontal="center"/>
    </xf>
    <xf numFmtId="4" fontId="11" fillId="2" borderId="1" xfId="0" applyNumberFormat="1" applyFont="1" applyFill="1" applyBorder="1" applyAlignment="1">
      <alignment horizontal="center"/>
    </xf>
    <xf numFmtId="4" fontId="11" fillId="8" borderId="142" xfId="0" applyNumberFormat="1" applyFont="1" applyFill="1" applyBorder="1" applyAlignment="1">
      <alignment horizontal="center"/>
    </xf>
    <xf numFmtId="4" fontId="11" fillId="15" borderId="10" xfId="0" applyNumberFormat="1" applyFont="1" applyFill="1" applyBorder="1" applyAlignment="1">
      <alignment horizontal="center"/>
    </xf>
    <xf numFmtId="4" fontId="15" fillId="20" borderId="24" xfId="0" applyNumberFormat="1" applyFont="1" applyFill="1" applyBorder="1" applyAlignment="1">
      <alignment horizontal="center"/>
    </xf>
    <xf numFmtId="4" fontId="15" fillId="20" borderId="6" xfId="0" applyNumberFormat="1" applyFont="1" applyFill="1" applyBorder="1" applyAlignment="1">
      <alignment horizontal="center"/>
    </xf>
    <xf numFmtId="4" fontId="14" fillId="0" borderId="6" xfId="0" applyNumberFormat="1" applyFont="1" applyBorder="1" applyAlignment="1">
      <alignment horizontal="center"/>
    </xf>
    <xf numFmtId="4" fontId="14" fillId="0" borderId="1" xfId="0" applyNumberFormat="1" applyFont="1" applyBorder="1" applyAlignment="1">
      <alignment horizontal="center"/>
    </xf>
    <xf numFmtId="4" fontId="14" fillId="0" borderId="2" xfId="0" applyNumberFormat="1" applyFont="1" applyBorder="1" applyAlignment="1">
      <alignment horizontal="center"/>
    </xf>
    <xf numFmtId="4" fontId="14" fillId="0" borderId="7" xfId="0" applyNumberFormat="1" applyFont="1" applyBorder="1" applyAlignment="1">
      <alignment horizontal="center"/>
    </xf>
    <xf numFmtId="4" fontId="91" fillId="0" borderId="143" xfId="0" applyNumberFormat="1" applyFont="1" applyBorder="1" applyAlignment="1">
      <alignment horizontal="center"/>
    </xf>
    <xf numFmtId="4" fontId="11" fillId="17" borderId="1" xfId="0" applyNumberFormat="1" applyFont="1" applyFill="1" applyBorder="1"/>
    <xf numFmtId="4" fontId="14" fillId="0" borderId="108" xfId="0" applyNumberFormat="1" applyFont="1" applyBorder="1"/>
    <xf numFmtId="4" fontId="14" fillId="0" borderId="111" xfId="0" applyNumberFormat="1" applyFont="1" applyBorder="1"/>
    <xf numFmtId="4" fontId="14" fillId="0" borderId="58" xfId="0" applyNumberFormat="1" applyFont="1" applyBorder="1"/>
    <xf numFmtId="4" fontId="14" fillId="0" borderId="144" xfId="0" applyNumberFormat="1" applyFont="1" applyBorder="1"/>
    <xf numFmtId="4" fontId="5" fillId="15" borderId="114" xfId="0" applyNumberFormat="1" applyFont="1" applyFill="1" applyBorder="1" applyAlignment="1">
      <alignment horizontal="center" vertical="center"/>
    </xf>
    <xf numFmtId="4" fontId="5" fillId="23" borderId="115" xfId="0" applyNumberFormat="1" applyFont="1" applyFill="1" applyBorder="1" applyAlignment="1">
      <alignment horizontal="center" vertical="center"/>
    </xf>
    <xf numFmtId="4" fontId="1" fillId="26" borderId="56" xfId="0" applyNumberFormat="1" applyFont="1" applyFill="1" applyBorder="1" applyAlignment="1">
      <alignment horizontal="center"/>
    </xf>
    <xf numFmtId="0" fontId="5" fillId="0" borderId="72" xfId="0" applyFont="1" applyBorder="1" applyAlignment="1">
      <alignment horizontal="left"/>
    </xf>
    <xf numFmtId="4" fontId="5" fillId="17" borderId="72" xfId="0" applyNumberFormat="1" applyFont="1" applyFill="1" applyBorder="1" applyAlignment="1">
      <alignment horizontal="center"/>
    </xf>
    <xf numFmtId="4" fontId="5" fillId="15" borderId="72" xfId="0" applyNumberFormat="1" applyFont="1" applyFill="1" applyBorder="1" applyAlignment="1">
      <alignment horizontal="center"/>
    </xf>
    <xf numFmtId="4" fontId="5" fillId="23" borderId="72" xfId="0" applyNumberFormat="1" applyFont="1" applyFill="1" applyBorder="1" applyAlignment="1">
      <alignment horizontal="center"/>
    </xf>
    <xf numFmtId="4" fontId="5" fillId="22" borderId="72" xfId="0" applyNumberFormat="1" applyFont="1" applyFill="1" applyBorder="1" applyAlignment="1">
      <alignment horizontal="center"/>
    </xf>
    <xf numFmtId="4" fontId="5" fillId="0" borderId="72" xfId="0" applyNumberFormat="1" applyFont="1" applyBorder="1" applyAlignment="1">
      <alignment horizontal="center"/>
    </xf>
    <xf numFmtId="4" fontId="5" fillId="18" borderId="113" xfId="0" applyNumberFormat="1" applyFont="1" applyFill="1" applyBorder="1" applyAlignment="1">
      <alignment horizontal="center"/>
    </xf>
    <xf numFmtId="14" fontId="22" fillId="0" borderId="145" xfId="0" applyNumberFormat="1" applyFont="1" applyBorder="1"/>
    <xf numFmtId="4" fontId="11" fillId="22" borderId="94" xfId="0" applyNumberFormat="1" applyFont="1" applyFill="1" applyBorder="1" applyAlignment="1">
      <alignment horizontal="center" vertical="center"/>
    </xf>
    <xf numFmtId="4" fontId="14" fillId="22" borderId="91" xfId="0" applyNumberFormat="1" applyFont="1" applyFill="1" applyBorder="1" applyAlignment="1">
      <alignment horizontal="center" vertical="center"/>
    </xf>
    <xf numFmtId="4" fontId="11" fillId="17" borderId="93" xfId="0" applyNumberFormat="1" applyFont="1" applyFill="1" applyBorder="1" applyAlignment="1">
      <alignment horizontal="center" vertical="center"/>
    </xf>
    <xf numFmtId="4" fontId="14" fillId="17" borderId="93" xfId="0" applyNumberFormat="1" applyFont="1" applyFill="1" applyBorder="1" applyAlignment="1">
      <alignment horizontal="center" vertical="center"/>
    </xf>
    <xf numFmtId="4" fontId="11" fillId="14" borderId="94" xfId="0" applyNumberFormat="1" applyFont="1" applyFill="1" applyBorder="1" applyAlignment="1">
      <alignment horizontal="center" vertical="center"/>
    </xf>
    <xf numFmtId="4" fontId="14" fillId="17" borderId="56" xfId="0" applyNumberFormat="1" applyFont="1" applyFill="1" applyBorder="1" applyAlignment="1">
      <alignment horizontal="center" vertical="center"/>
    </xf>
    <xf numFmtId="4" fontId="10" fillId="22" borderId="96" xfId="0" applyNumberFormat="1" applyFont="1" applyFill="1" applyBorder="1"/>
    <xf numFmtId="4" fontId="15" fillId="22" borderId="95" xfId="0" applyNumberFormat="1" applyFont="1" applyFill="1" applyBorder="1"/>
    <xf numFmtId="4" fontId="11" fillId="17" borderId="39" xfId="0" applyNumberFormat="1" applyFont="1" applyFill="1" applyBorder="1"/>
    <xf numFmtId="4" fontId="15" fillId="17" borderId="39" xfId="0" applyNumberFormat="1" applyFont="1" applyFill="1" applyBorder="1"/>
    <xf numFmtId="4" fontId="10" fillId="14" borderId="61" xfId="0" applyNumberFormat="1" applyFont="1" applyFill="1" applyBorder="1"/>
    <xf numFmtId="4" fontId="14" fillId="17" borderId="108" xfId="0" applyNumberFormat="1" applyFont="1" applyFill="1" applyBorder="1" applyAlignment="1">
      <alignment horizontal="center" vertical="center"/>
    </xf>
    <xf numFmtId="4" fontId="14" fillId="17" borderId="59" xfId="0" applyNumberFormat="1" applyFont="1" applyFill="1" applyBorder="1" applyAlignment="1">
      <alignment horizontal="center" vertical="center"/>
    </xf>
    <xf numFmtId="4" fontId="10" fillId="17" borderId="39" xfId="0" applyNumberFormat="1" applyFont="1" applyFill="1" applyBorder="1"/>
    <xf numFmtId="4" fontId="14" fillId="17" borderId="69" xfId="0" applyNumberFormat="1" applyFont="1" applyFill="1" applyBorder="1" applyAlignment="1">
      <alignment horizontal="center" vertical="center"/>
    </xf>
    <xf numFmtId="4" fontId="10" fillId="22" borderId="99" xfId="0" applyNumberFormat="1" applyFont="1" applyFill="1" applyBorder="1"/>
    <xf numFmtId="4" fontId="15" fillId="22" borderId="98" xfId="0" applyNumberFormat="1" applyFont="1" applyFill="1" applyBorder="1"/>
    <xf numFmtId="4" fontId="10" fillId="17" borderId="21" xfId="0" applyNumberFormat="1" applyFont="1" applyFill="1" applyBorder="1"/>
    <xf numFmtId="4" fontId="15" fillId="17" borderId="21" xfId="0" applyNumberFormat="1" applyFont="1" applyFill="1" applyBorder="1"/>
    <xf numFmtId="4" fontId="10" fillId="22" borderId="106" xfId="0" applyNumberFormat="1" applyFont="1" applyFill="1" applyBorder="1"/>
    <xf numFmtId="4" fontId="15" fillId="22" borderId="107" xfId="0" applyNumberFormat="1" applyFont="1" applyFill="1" applyBorder="1"/>
    <xf numFmtId="4" fontId="10" fillId="17" borderId="23" xfId="0" applyNumberFormat="1" applyFont="1" applyFill="1" applyBorder="1"/>
    <xf numFmtId="4" fontId="15" fillId="17" borderId="23" xfId="0" applyNumberFormat="1" applyFont="1" applyFill="1" applyBorder="1"/>
    <xf numFmtId="4" fontId="14" fillId="17" borderId="106" xfId="0" applyNumberFormat="1" applyFont="1" applyFill="1" applyBorder="1" applyAlignment="1">
      <alignment horizontal="center" vertical="center"/>
    </xf>
    <xf numFmtId="4" fontId="14" fillId="17" borderId="118" xfId="0" applyNumberFormat="1" applyFont="1" applyFill="1" applyBorder="1" applyAlignment="1">
      <alignment horizontal="center" vertical="center"/>
    </xf>
    <xf numFmtId="4" fontId="11" fillId="22" borderId="94" xfId="0" applyNumberFormat="1" applyFont="1" applyFill="1" applyBorder="1"/>
    <xf numFmtId="4" fontId="14" fillId="22" borderId="91" xfId="0" applyNumberFormat="1" applyFont="1" applyFill="1" applyBorder="1"/>
    <xf numFmtId="4" fontId="11" fillId="17" borderId="93" xfId="0" applyNumberFormat="1" applyFont="1" applyFill="1" applyBorder="1"/>
    <xf numFmtId="4" fontId="14" fillId="17" borderId="93" xfId="0" applyNumberFormat="1" applyFont="1" applyFill="1" applyBorder="1"/>
    <xf numFmtId="4" fontId="11" fillId="14" borderId="94" xfId="0" applyNumberFormat="1" applyFont="1" applyFill="1" applyBorder="1"/>
    <xf numFmtId="4" fontId="14" fillId="17" borderId="96" xfId="0" applyNumberFormat="1" applyFont="1" applyFill="1" applyBorder="1" applyAlignment="1">
      <alignment horizontal="center" vertical="center"/>
    </xf>
    <xf numFmtId="4" fontId="14" fillId="17" borderId="62" xfId="0" applyNumberFormat="1" applyFont="1" applyFill="1" applyBorder="1" applyAlignment="1">
      <alignment horizontal="center" vertical="center"/>
    </xf>
    <xf numFmtId="4" fontId="100" fillId="4" borderId="4" xfId="0" applyNumberFormat="1" applyFont="1" applyFill="1" applyBorder="1"/>
    <xf numFmtId="4" fontId="11" fillId="17" borderId="21" xfId="0" applyNumberFormat="1" applyFont="1" applyFill="1" applyBorder="1"/>
    <xf numFmtId="4" fontId="15" fillId="22" borderId="127" xfId="0" applyNumberFormat="1" applyFont="1" applyFill="1" applyBorder="1"/>
    <xf numFmtId="4" fontId="101" fillId="2" borderId="99" xfId="0" applyNumberFormat="1" applyFont="1" applyFill="1" applyBorder="1"/>
    <xf numFmtId="4" fontId="101" fillId="22" borderId="99" xfId="0" applyNumberFormat="1" applyFont="1" applyFill="1" applyBorder="1"/>
    <xf numFmtId="4" fontId="11" fillId="17" borderId="23" xfId="0" applyNumberFormat="1" applyFont="1" applyFill="1" applyBorder="1"/>
    <xf numFmtId="4" fontId="10" fillId="22" borderId="94" xfId="0" applyNumberFormat="1" applyFont="1" applyFill="1" applyBorder="1"/>
    <xf numFmtId="4" fontId="15" fillId="22" borderId="91" xfId="0" applyNumberFormat="1" applyFont="1" applyFill="1" applyBorder="1"/>
    <xf numFmtId="4" fontId="11" fillId="17" borderId="89" xfId="0" applyNumberFormat="1" applyFont="1" applyFill="1" applyBorder="1"/>
    <xf numFmtId="4" fontId="15" fillId="17" borderId="89" xfId="0" applyNumberFormat="1" applyFont="1" applyFill="1" applyBorder="1"/>
    <xf numFmtId="4" fontId="15" fillId="14" borderId="88" xfId="0" applyNumberFormat="1" applyFont="1" applyFill="1" applyBorder="1"/>
    <xf numFmtId="4" fontId="14" fillId="17" borderId="89" xfId="0" applyNumberFormat="1" applyFont="1" applyFill="1" applyBorder="1"/>
    <xf numFmtId="4" fontId="11" fillId="14" borderId="94" xfId="0" applyNumberFormat="1" applyFont="1" applyFill="1" applyBorder="1" applyAlignment="1">
      <alignment horizontal="right"/>
    </xf>
    <xf numFmtId="4" fontId="14" fillId="17" borderId="138" xfId="0" applyNumberFormat="1" applyFont="1" applyFill="1" applyBorder="1" applyAlignment="1">
      <alignment horizontal="center" vertical="center"/>
    </xf>
    <xf numFmtId="4" fontId="14" fillId="17" borderId="64" xfId="0" applyNumberFormat="1" applyFont="1" applyFill="1" applyBorder="1" applyAlignment="1">
      <alignment horizontal="center" vertical="center"/>
    </xf>
    <xf numFmtId="4" fontId="14" fillId="21" borderId="146" xfId="0" applyNumberFormat="1" applyFont="1" applyFill="1" applyBorder="1" applyAlignment="1">
      <alignment horizontal="center"/>
    </xf>
    <xf numFmtId="4" fontId="14" fillId="21" borderId="51" xfId="0" applyNumberFormat="1" applyFont="1" applyFill="1" applyBorder="1" applyAlignment="1">
      <alignment horizontal="center"/>
    </xf>
    <xf numFmtId="4" fontId="14" fillId="21" borderId="57" xfId="0" applyNumberFormat="1" applyFont="1" applyFill="1" applyBorder="1" applyAlignment="1">
      <alignment horizontal="center"/>
    </xf>
    <xf numFmtId="4" fontId="11" fillId="21" borderId="49" xfId="0" applyNumberFormat="1" applyFont="1" applyFill="1" applyBorder="1" applyAlignment="1">
      <alignment horizontal="center"/>
    </xf>
    <xf numFmtId="4" fontId="14" fillId="21" borderId="50" xfId="0" applyNumberFormat="1" applyFont="1" applyFill="1" applyBorder="1" applyAlignment="1">
      <alignment horizontal="center"/>
    </xf>
    <xf numFmtId="4" fontId="15" fillId="22" borderId="39" xfId="0" applyNumberFormat="1" applyFont="1" applyFill="1" applyBorder="1"/>
    <xf numFmtId="4" fontId="10" fillId="17" borderId="4" xfId="0" applyNumberFormat="1" applyFont="1" applyFill="1" applyBorder="1"/>
    <xf numFmtId="4" fontId="15" fillId="17" borderId="4" xfId="0" applyNumberFormat="1" applyFont="1" applyFill="1" applyBorder="1"/>
    <xf numFmtId="4" fontId="10" fillId="14" borderId="39" xfId="0" applyNumberFormat="1" applyFont="1" applyFill="1" applyBorder="1"/>
    <xf numFmtId="4" fontId="15" fillId="14" borderId="39" xfId="0" applyNumberFormat="1" applyFont="1" applyFill="1" applyBorder="1"/>
    <xf numFmtId="4" fontId="15" fillId="22" borderId="21" xfId="0" applyNumberFormat="1" applyFont="1" applyFill="1" applyBorder="1"/>
    <xf numFmtId="4" fontId="10" fillId="17" borderId="1" xfId="0" applyNumberFormat="1" applyFont="1" applyFill="1" applyBorder="1"/>
    <xf numFmtId="4" fontId="15" fillId="17" borderId="1" xfId="0" applyNumberFormat="1" applyFont="1" applyFill="1" applyBorder="1"/>
    <xf numFmtId="4" fontId="10" fillId="14" borderId="21" xfId="0" applyNumberFormat="1" applyFont="1" applyFill="1" applyBorder="1"/>
    <xf numFmtId="4" fontId="15" fillId="14" borderId="21" xfId="0" applyNumberFormat="1" applyFont="1" applyFill="1" applyBorder="1"/>
    <xf numFmtId="4" fontId="93" fillId="22" borderId="99" xfId="0" applyNumberFormat="1" applyFont="1" applyFill="1" applyBorder="1"/>
    <xf numFmtId="4" fontId="93" fillId="17" borderId="1" xfId="0" applyNumberFormat="1" applyFont="1" applyFill="1" applyBorder="1"/>
    <xf numFmtId="4" fontId="14" fillId="2" borderId="21" xfId="0" applyNumberFormat="1" applyFont="1" applyFill="1" applyBorder="1"/>
    <xf numFmtId="4" fontId="15" fillId="22" borderId="23" xfId="0" applyNumberFormat="1" applyFont="1" applyFill="1" applyBorder="1"/>
    <xf numFmtId="4" fontId="10" fillId="17" borderId="2" xfId="0" applyNumberFormat="1" applyFont="1" applyFill="1" applyBorder="1"/>
    <xf numFmtId="4" fontId="15" fillId="17" borderId="2" xfId="0" applyNumberFormat="1" applyFont="1" applyFill="1" applyBorder="1"/>
    <xf numFmtId="4" fontId="15" fillId="25" borderId="23" xfId="0" applyNumberFormat="1" applyFont="1" applyFill="1" applyBorder="1"/>
    <xf numFmtId="4" fontId="11" fillId="22" borderId="135" xfId="0" applyNumberFormat="1" applyFont="1" applyFill="1" applyBorder="1"/>
    <xf numFmtId="4" fontId="15" fillId="22" borderId="136" xfId="0" applyNumberFormat="1" applyFont="1" applyFill="1" applyBorder="1"/>
    <xf numFmtId="4" fontId="11" fillId="17" borderId="137" xfId="0" applyNumberFormat="1" applyFont="1" applyFill="1" applyBorder="1"/>
    <xf numFmtId="4" fontId="15" fillId="17" borderId="137" xfId="0" applyNumberFormat="1" applyFont="1" applyFill="1" applyBorder="1"/>
    <xf numFmtId="4" fontId="11" fillId="14" borderId="134" xfId="0" applyNumberFormat="1" applyFont="1" applyFill="1" applyBorder="1"/>
    <xf numFmtId="4" fontId="14" fillId="14" borderId="134" xfId="0" applyNumberFormat="1" applyFont="1" applyFill="1" applyBorder="1"/>
    <xf numFmtId="4" fontId="11" fillId="22" borderId="138" xfId="0" applyNumberFormat="1" applyFont="1" applyFill="1" applyBorder="1"/>
    <xf numFmtId="4" fontId="14" fillId="22" borderId="139" xfId="0" applyNumberFormat="1" applyFont="1" applyFill="1" applyBorder="1"/>
    <xf numFmtId="4" fontId="11" fillId="17" borderId="147" xfId="0" applyNumberFormat="1" applyFont="1" applyFill="1" applyBorder="1"/>
    <xf numFmtId="4" fontId="14" fillId="17" borderId="140" xfId="0" applyNumberFormat="1" applyFont="1" applyFill="1" applyBorder="1"/>
    <xf numFmtId="4" fontId="11" fillId="14" borderId="139" xfId="0" applyNumberFormat="1" applyFont="1" applyFill="1" applyBorder="1"/>
    <xf numFmtId="4" fontId="14" fillId="14" borderId="139" xfId="0" applyNumberFormat="1" applyFont="1" applyFill="1" applyBorder="1"/>
    <xf numFmtId="4" fontId="69" fillId="22" borderId="3" xfId="0" applyNumberFormat="1" applyFont="1" applyFill="1" applyBorder="1" applyAlignment="1">
      <alignment horizontal="center"/>
    </xf>
    <xf numFmtId="4" fontId="73" fillId="22" borderId="5" xfId="0" applyNumberFormat="1" applyFont="1" applyFill="1" applyBorder="1" applyAlignment="1">
      <alignment horizontal="center"/>
    </xf>
    <xf numFmtId="4" fontId="69" fillId="17" borderId="3" xfId="0" applyNumberFormat="1" applyFont="1" applyFill="1" applyBorder="1" applyAlignment="1">
      <alignment horizontal="center"/>
    </xf>
    <xf numFmtId="4" fontId="73" fillId="17" borderId="3" xfId="0" applyNumberFormat="1" applyFont="1" applyFill="1" applyBorder="1" applyAlignment="1">
      <alignment horizontal="center"/>
    </xf>
    <xf numFmtId="4" fontId="69" fillId="14" borderId="5" xfId="0" applyNumberFormat="1" applyFont="1" applyFill="1" applyBorder="1" applyAlignment="1">
      <alignment horizontal="center"/>
    </xf>
    <xf numFmtId="4" fontId="73" fillId="14" borderId="5" xfId="0" applyNumberFormat="1" applyFont="1" applyFill="1" applyBorder="1" applyAlignment="1">
      <alignment horizontal="center"/>
    </xf>
    <xf numFmtId="4" fontId="102" fillId="0" borderId="0" xfId="0" applyNumberFormat="1" applyFont="1" applyFill="1"/>
    <xf numFmtId="4" fontId="103" fillId="15" borderId="70" xfId="0" applyNumberFormat="1" applyFont="1" applyFill="1" applyBorder="1"/>
    <xf numFmtId="4" fontId="104" fillId="17" borderId="21" xfId="0" applyNumberFormat="1" applyFont="1" applyFill="1" applyBorder="1"/>
    <xf numFmtId="0" fontId="10" fillId="0" borderId="148" xfId="0" applyFont="1" applyBorder="1" applyAlignment="1">
      <alignment horizontal="left" vertical="center"/>
    </xf>
    <xf numFmtId="0" fontId="10" fillId="0" borderId="59" xfId="0" applyFont="1" applyBorder="1" applyAlignment="1">
      <alignment horizontal="left" vertical="center"/>
    </xf>
    <xf numFmtId="0" fontId="10" fillId="0" borderId="60" xfId="0" applyFont="1" applyBorder="1" applyAlignment="1">
      <alignment horizontal="right" vertical="center"/>
    </xf>
    <xf numFmtId="4" fontId="14" fillId="17" borderId="147" xfId="0" applyNumberFormat="1" applyFont="1" applyFill="1" applyBorder="1" applyAlignment="1">
      <alignment vertical="center"/>
    </xf>
    <xf numFmtId="0" fontId="14" fillId="0" borderId="50" xfId="0" applyFont="1" applyBorder="1" applyAlignment="1">
      <alignment horizontal="left" vertical="center"/>
    </xf>
    <xf numFmtId="4" fontId="14" fillId="17" borderId="63" xfId="0" applyNumberFormat="1" applyFont="1" applyFill="1" applyBorder="1" applyAlignment="1">
      <alignment vertical="center"/>
    </xf>
    <xf numFmtId="0" fontId="10" fillId="0" borderId="50" xfId="0" applyFont="1" applyBorder="1" applyAlignment="1">
      <alignment horizontal="left" vertical="center"/>
    </xf>
    <xf numFmtId="4" fontId="95" fillId="0" borderId="0" xfId="0" applyNumberFormat="1" applyFont="1" applyAlignment="1">
      <alignment horizontal="center"/>
    </xf>
    <xf numFmtId="4" fontId="91" fillId="0" borderId="0" xfId="0" applyNumberFormat="1" applyFont="1" applyAlignment="1">
      <alignment horizontal="center"/>
    </xf>
    <xf numFmtId="4" fontId="14" fillId="25" borderId="124" xfId="0" applyNumberFormat="1" applyFont="1" applyFill="1" applyBorder="1" applyAlignment="1">
      <alignment horizontal="center" vertical="center"/>
    </xf>
    <xf numFmtId="4" fontId="14" fillId="2" borderId="124" xfId="0" applyNumberFormat="1" applyFont="1" applyFill="1" applyBorder="1" applyAlignment="1">
      <alignment horizontal="center" vertical="center"/>
    </xf>
    <xf numFmtId="4" fontId="14" fillId="22" borderId="124" xfId="0" applyNumberFormat="1" applyFont="1" applyFill="1" applyBorder="1" applyAlignment="1">
      <alignment horizontal="center" vertical="center"/>
    </xf>
    <xf numFmtId="4" fontId="14" fillId="20" borderId="124" xfId="0" applyNumberFormat="1" applyFont="1" applyFill="1" applyBorder="1" applyAlignment="1">
      <alignment horizontal="center" vertical="center"/>
    </xf>
    <xf numFmtId="4" fontId="11" fillId="15" borderId="123" xfId="0" applyNumberFormat="1" applyFont="1" applyFill="1" applyBorder="1" applyAlignment="1">
      <alignment horizontal="center" vertical="center"/>
    </xf>
    <xf numFmtId="4" fontId="14" fillId="21" borderId="149" xfId="0" applyNumberFormat="1" applyFont="1" applyFill="1" applyBorder="1" applyAlignment="1">
      <alignment horizontal="center"/>
    </xf>
    <xf numFmtId="4" fontId="14" fillId="0" borderId="50" xfId="0" applyNumberFormat="1" applyFont="1" applyBorder="1"/>
    <xf numFmtId="4" fontId="11" fillId="2" borderId="49" xfId="0" applyNumberFormat="1" applyFont="1" applyFill="1" applyBorder="1" applyAlignment="1">
      <alignment horizontal="center" vertical="center"/>
    </xf>
    <xf numFmtId="4" fontId="11" fillId="22" borderId="49" xfId="0" applyNumberFormat="1" applyFont="1" applyFill="1" applyBorder="1" applyAlignment="1">
      <alignment horizontal="center" vertical="center"/>
    </xf>
    <xf numFmtId="4" fontId="11" fillId="20" borderId="49" xfId="0" applyNumberFormat="1" applyFont="1" applyFill="1" applyBorder="1" applyAlignment="1">
      <alignment horizontal="center" vertical="center"/>
    </xf>
    <xf numFmtId="4" fontId="11" fillId="15" borderId="49" xfId="0" applyNumberFormat="1" applyFont="1" applyFill="1" applyBorder="1" applyAlignment="1">
      <alignment horizontal="center" vertical="center"/>
    </xf>
    <xf numFmtId="4" fontId="14" fillId="15" borderId="149" xfId="0" applyNumberFormat="1" applyFont="1" applyFill="1" applyBorder="1" applyAlignment="1">
      <alignment horizontal="center" vertical="center"/>
    </xf>
    <xf numFmtId="4" fontId="11" fillId="17" borderId="123" xfId="0" applyNumberFormat="1" applyFont="1" applyFill="1" applyBorder="1" applyAlignment="1">
      <alignment horizontal="center" vertical="center"/>
    </xf>
    <xf numFmtId="4" fontId="14" fillId="17" borderId="149" xfId="0" applyNumberFormat="1" applyFont="1" applyFill="1" applyBorder="1" applyAlignment="1">
      <alignment horizontal="center" vertical="center"/>
    </xf>
    <xf numFmtId="4" fontId="11" fillId="18" borderId="123" xfId="0" applyNumberFormat="1" applyFont="1" applyFill="1" applyBorder="1" applyAlignment="1">
      <alignment horizontal="center" vertical="center"/>
    </xf>
    <xf numFmtId="4" fontId="14" fillId="18" borderId="51" xfId="0" applyNumberFormat="1" applyFont="1" applyFill="1" applyBorder="1" applyAlignment="1">
      <alignment horizontal="center" vertical="center"/>
    </xf>
    <xf numFmtId="4" fontId="14" fillId="4" borderId="146" xfId="0" applyNumberFormat="1" applyFont="1" applyFill="1" applyBorder="1" applyAlignment="1">
      <alignment horizontal="center" vertical="center"/>
    </xf>
    <xf numFmtId="4" fontId="11" fillId="25" borderId="49" xfId="0" applyNumberFormat="1" applyFont="1" applyFill="1" applyBorder="1" applyAlignment="1">
      <alignment horizontal="center" vertical="center"/>
    </xf>
    <xf numFmtId="4" fontId="11" fillId="14" borderId="49" xfId="0" applyNumberFormat="1" applyFont="1" applyFill="1" applyBorder="1" applyAlignment="1">
      <alignment horizontal="center" vertical="center"/>
    </xf>
    <xf numFmtId="4" fontId="14" fillId="14" borderId="124" xfId="0" applyNumberFormat="1" applyFont="1" applyFill="1" applyBorder="1" applyAlignment="1">
      <alignment horizontal="center" vertical="center"/>
    </xf>
    <xf numFmtId="4" fontId="14" fillId="17" borderId="49" xfId="0" applyNumberFormat="1" applyFont="1" applyFill="1" applyBorder="1" applyAlignment="1">
      <alignment horizontal="center" vertical="center"/>
    </xf>
    <xf numFmtId="4" fontId="14" fillId="17" borderId="124" xfId="0" applyNumberFormat="1" applyFont="1" applyFill="1" applyBorder="1" applyAlignment="1">
      <alignment horizontal="center" vertical="center"/>
    </xf>
    <xf numFmtId="4" fontId="15" fillId="0" borderId="150" xfId="0" applyNumberFormat="1" applyFont="1" applyBorder="1"/>
    <xf numFmtId="4" fontId="10" fillId="0" borderId="151" xfId="0" applyNumberFormat="1" applyFont="1" applyBorder="1" applyAlignment="1">
      <alignment horizontal="center" vertical="center"/>
    </xf>
    <xf numFmtId="4" fontId="15" fillId="0" borderId="150" xfId="0" applyNumberFormat="1" applyFont="1" applyBorder="1" applyAlignment="1">
      <alignment horizontal="center" vertical="center"/>
    </xf>
    <xf numFmtId="4" fontId="10" fillId="0" borderId="5" xfId="0" applyNumberFormat="1" applyFont="1" applyBorder="1" applyAlignment="1">
      <alignment horizontal="center" vertical="center"/>
    </xf>
    <xf numFmtId="4" fontId="10" fillId="0" borderId="152" xfId="0" applyNumberFormat="1" applyFont="1" applyBorder="1" applyAlignment="1">
      <alignment horizontal="center" vertical="center"/>
    </xf>
    <xf numFmtId="4" fontId="15" fillId="0" borderId="5" xfId="0" applyNumberFormat="1" applyFont="1" applyBorder="1" applyAlignment="1">
      <alignment horizontal="center" vertical="center"/>
    </xf>
    <xf numFmtId="4" fontId="15" fillId="0" borderId="18" xfId="0" applyNumberFormat="1" applyFont="1" applyBorder="1" applyAlignment="1">
      <alignment horizontal="center" vertical="center"/>
    </xf>
    <xf numFmtId="4" fontId="15" fillId="0" borderId="17" xfId="0" applyNumberFormat="1" applyFont="1" applyBorder="1" applyAlignment="1">
      <alignment horizontal="center" vertical="center"/>
    </xf>
    <xf numFmtId="4" fontId="10" fillId="2" borderId="61" xfId="0" applyNumberFormat="1" applyFont="1" applyFill="1" applyBorder="1"/>
    <xf numFmtId="4" fontId="10" fillId="22" borderId="61" xfId="0" applyNumberFormat="1" applyFont="1" applyFill="1" applyBorder="1"/>
    <xf numFmtId="4" fontId="10" fillId="20" borderId="61" xfId="0" applyNumberFormat="1" applyFont="1" applyFill="1" applyBorder="1"/>
    <xf numFmtId="4" fontId="11" fillId="17" borderId="96" xfId="0" applyNumberFormat="1" applyFont="1" applyFill="1" applyBorder="1"/>
    <xf numFmtId="4" fontId="10" fillId="18" borderId="96" xfId="0" applyNumberFormat="1" applyFont="1" applyFill="1" applyBorder="1"/>
    <xf numFmtId="4" fontId="15" fillId="18" borderId="68" xfId="0" applyNumberFormat="1" applyFont="1" applyFill="1" applyBorder="1"/>
    <xf numFmtId="4" fontId="10" fillId="4" borderId="96" xfId="0" applyNumberFormat="1" applyFont="1" applyFill="1" applyBorder="1"/>
    <xf numFmtId="4" fontId="15" fillId="4" borderId="63" xfId="0" applyNumberFormat="1" applyFont="1" applyFill="1" applyBorder="1"/>
    <xf numFmtId="4" fontId="10" fillId="14" borderId="95" xfId="0" applyNumberFormat="1" applyFont="1" applyFill="1" applyBorder="1"/>
    <xf numFmtId="4" fontId="14" fillId="17" borderId="61" xfId="0" applyNumberFormat="1" applyFont="1" applyFill="1" applyBorder="1" applyAlignment="1">
      <alignment horizontal="center" vertical="center"/>
    </xf>
    <xf numFmtId="4" fontId="14" fillId="17" borderId="95" xfId="0" applyNumberFormat="1" applyFont="1" applyFill="1" applyBorder="1" applyAlignment="1">
      <alignment horizontal="center" vertical="center"/>
    </xf>
    <xf numFmtId="4" fontId="61" fillId="0" borderId="153" xfId="0" applyNumberFormat="1" applyFont="1" applyBorder="1"/>
    <xf numFmtId="4" fontId="10" fillId="2" borderId="55" xfId="0" applyNumberFormat="1" applyFont="1" applyFill="1" applyBorder="1"/>
    <xf numFmtId="4" fontId="10" fillId="22" borderId="55" xfId="0" applyNumberFormat="1" applyFont="1" applyFill="1" applyBorder="1"/>
    <xf numFmtId="4" fontId="10" fillId="20" borderId="55" xfId="0" applyNumberFormat="1" applyFont="1" applyFill="1" applyBorder="1"/>
    <xf numFmtId="4" fontId="15" fillId="15" borderId="141" xfId="0" applyNumberFormat="1" applyFont="1" applyFill="1" applyBorder="1"/>
    <xf numFmtId="4" fontId="10" fillId="17" borderId="154" xfId="0" applyNumberFormat="1" applyFont="1" applyFill="1" applyBorder="1"/>
    <xf numFmtId="4" fontId="15" fillId="17" borderId="141" xfId="0" applyNumberFormat="1" applyFont="1" applyFill="1" applyBorder="1"/>
    <xf numFmtId="4" fontId="10" fillId="18" borderId="154" xfId="0" applyNumberFormat="1" applyFont="1" applyFill="1" applyBorder="1"/>
    <xf numFmtId="4" fontId="15" fillId="18" borderId="0" xfId="0" applyNumberFormat="1" applyFont="1" applyFill="1"/>
    <xf numFmtId="4" fontId="10" fillId="4" borderId="154" xfId="0" applyNumberFormat="1" applyFont="1" applyFill="1" applyBorder="1"/>
    <xf numFmtId="4" fontId="15" fillId="4" borderId="66" xfId="0" applyNumberFormat="1" applyFont="1" applyFill="1" applyBorder="1"/>
    <xf numFmtId="4" fontId="10" fillId="14" borderId="55" xfId="0" applyNumberFormat="1" applyFont="1" applyFill="1" applyBorder="1"/>
    <xf numFmtId="4" fontId="10" fillId="14" borderId="127" xfId="0" applyNumberFormat="1" applyFont="1" applyFill="1" applyBorder="1"/>
    <xf numFmtId="4" fontId="14" fillId="17" borderId="120" xfId="0" applyNumberFormat="1" applyFont="1" applyFill="1" applyBorder="1" applyAlignment="1">
      <alignment horizontal="center" vertical="center"/>
    </xf>
    <xf numFmtId="4" fontId="14" fillId="17" borderId="107" xfId="0" applyNumberFormat="1" applyFont="1" applyFill="1" applyBorder="1" applyAlignment="1">
      <alignment horizontal="center" vertical="center"/>
    </xf>
    <xf numFmtId="4" fontId="10" fillId="0" borderId="151" xfId="0" applyNumberFormat="1" applyFont="1" applyBorder="1"/>
    <xf numFmtId="4" fontId="15" fillId="0" borderId="5" xfId="0" applyNumberFormat="1" applyFont="1" applyBorder="1"/>
    <xf numFmtId="4" fontId="10" fillId="0" borderId="152" xfId="0" applyNumberFormat="1" applyFont="1" applyBorder="1"/>
    <xf numFmtId="4" fontId="15" fillId="0" borderId="152" xfId="0" applyNumberFormat="1" applyFont="1" applyBorder="1"/>
    <xf numFmtId="4" fontId="15" fillId="0" borderId="18" xfId="0" applyNumberFormat="1" applyFont="1" applyBorder="1"/>
    <xf numFmtId="4" fontId="15" fillId="0" borderId="17" xfId="0" applyNumberFormat="1" applyFont="1" applyBorder="1"/>
    <xf numFmtId="4" fontId="15" fillId="0" borderId="151" xfId="0" applyNumberFormat="1" applyFont="1" applyBorder="1"/>
    <xf numFmtId="4" fontId="10" fillId="17" borderId="96" xfId="0" applyNumberFormat="1" applyFont="1" applyFill="1" applyBorder="1"/>
    <xf numFmtId="4" fontId="14" fillId="17" borderId="70" xfId="0" applyNumberFormat="1" applyFont="1" applyFill="1" applyBorder="1" applyAlignment="1">
      <alignment horizontal="center" vertical="center"/>
    </xf>
    <xf numFmtId="4" fontId="14" fillId="17" borderId="98" xfId="0" applyNumberFormat="1" applyFont="1" applyFill="1" applyBorder="1" applyAlignment="1">
      <alignment horizontal="center" vertical="center"/>
    </xf>
    <xf numFmtId="4" fontId="10" fillId="17" borderId="99" xfId="0" applyNumberFormat="1" applyFont="1" applyFill="1" applyBorder="1"/>
    <xf numFmtId="4" fontId="10" fillId="18" borderId="99" xfId="0" applyNumberFormat="1" applyFont="1" applyFill="1" applyBorder="1"/>
    <xf numFmtId="4" fontId="15" fillId="18" borderId="97" xfId="0" applyNumberFormat="1" applyFont="1" applyFill="1" applyBorder="1"/>
    <xf numFmtId="4" fontId="10" fillId="4" borderId="99" xfId="0" applyNumberFormat="1" applyFont="1" applyFill="1" applyBorder="1"/>
    <xf numFmtId="4" fontId="15" fillId="4" borderId="71" xfId="0" applyNumberFormat="1" applyFont="1" applyFill="1" applyBorder="1"/>
    <xf numFmtId="4" fontId="10" fillId="17" borderId="106" xfId="0" applyNumberFormat="1" applyFont="1" applyFill="1" applyBorder="1"/>
    <xf numFmtId="4" fontId="10" fillId="18" borderId="106" xfId="0" applyNumberFormat="1" applyFont="1" applyFill="1" applyBorder="1"/>
    <xf numFmtId="4" fontId="15" fillId="18" borderId="142" xfId="0" applyNumberFormat="1" applyFont="1" applyFill="1" applyBorder="1"/>
    <xf numFmtId="4" fontId="10" fillId="4" borderId="106" xfId="0" applyNumberFormat="1" applyFont="1" applyFill="1" applyBorder="1"/>
    <xf numFmtId="4" fontId="15" fillId="4" borderId="155" xfId="0" applyNumberFormat="1" applyFont="1" applyFill="1" applyBorder="1"/>
    <xf numFmtId="4" fontId="14" fillId="15" borderId="93" xfId="0" applyNumberFormat="1" applyFont="1" applyFill="1" applyBorder="1"/>
    <xf numFmtId="4" fontId="11" fillId="17" borderId="94" xfId="0" applyNumberFormat="1" applyFont="1" applyFill="1" applyBorder="1"/>
    <xf numFmtId="4" fontId="11" fillId="18" borderId="94" xfId="0" applyNumberFormat="1" applyFont="1" applyFill="1" applyBorder="1"/>
    <xf numFmtId="4" fontId="14" fillId="18" borderId="90" xfId="0" applyNumberFormat="1" applyFont="1" applyFill="1" applyBorder="1"/>
    <xf numFmtId="4" fontId="11" fillId="4" borderId="94" xfId="0" applyNumberFormat="1" applyFont="1" applyFill="1" applyBorder="1"/>
    <xf numFmtId="4" fontId="14" fillId="4" borderId="53" xfId="0" applyNumberFormat="1" applyFont="1" applyFill="1" applyBorder="1"/>
    <xf numFmtId="4" fontId="11" fillId="25" borderId="88" xfId="0" applyNumberFormat="1" applyFont="1" applyFill="1" applyBorder="1"/>
    <xf numFmtId="4" fontId="11" fillId="14" borderId="88" xfId="0" applyNumberFormat="1" applyFont="1" applyFill="1" applyBorder="1"/>
    <xf numFmtId="4" fontId="11" fillId="14" borderId="91" xfId="0" applyNumberFormat="1" applyFont="1" applyFill="1" applyBorder="1"/>
    <xf numFmtId="4" fontId="14" fillId="17" borderId="88" xfId="0" applyNumberFormat="1" applyFont="1" applyFill="1" applyBorder="1" applyAlignment="1">
      <alignment horizontal="center" vertical="center"/>
    </xf>
    <xf numFmtId="4" fontId="14" fillId="17" borderId="91" xfId="0" applyNumberFormat="1" applyFont="1" applyFill="1" applyBorder="1" applyAlignment="1">
      <alignment horizontal="center" vertical="center"/>
    </xf>
    <xf numFmtId="4" fontId="100" fillId="4" borderId="96" xfId="0" applyNumberFormat="1" applyFont="1" applyFill="1" applyBorder="1"/>
    <xf numFmtId="4" fontId="11" fillId="17" borderId="99" xfId="0" applyNumberFormat="1" applyFont="1" applyFill="1" applyBorder="1"/>
    <xf numFmtId="4" fontId="105" fillId="18" borderId="99" xfId="0" applyNumberFormat="1" applyFont="1" applyFill="1" applyBorder="1"/>
    <xf numFmtId="4" fontId="93" fillId="4" borderId="99" xfId="0" applyNumberFormat="1" applyFont="1" applyFill="1" applyBorder="1"/>
    <xf numFmtId="4" fontId="106" fillId="17" borderId="99" xfId="0" applyNumberFormat="1" applyFont="1" applyFill="1" applyBorder="1"/>
    <xf numFmtId="4" fontId="101" fillId="15" borderId="70" xfId="0" applyNumberFormat="1" applyFont="1" applyFill="1" applyBorder="1"/>
    <xf numFmtId="4" fontId="11" fillId="17" borderId="106" xfId="0" applyNumberFormat="1" applyFont="1" applyFill="1" applyBorder="1"/>
    <xf numFmtId="4" fontId="15" fillId="15" borderId="93" xfId="0" applyNumberFormat="1" applyFont="1" applyFill="1" applyBorder="1"/>
    <xf numFmtId="4" fontId="15" fillId="17" borderId="93" xfId="0" applyNumberFormat="1" applyFont="1" applyFill="1" applyBorder="1"/>
    <xf numFmtId="4" fontId="10" fillId="18" borderId="94" xfId="0" applyNumberFormat="1" applyFont="1" applyFill="1" applyBorder="1"/>
    <xf numFmtId="4" fontId="15" fillId="18" borderId="90" xfId="0" applyNumberFormat="1" applyFont="1" applyFill="1" applyBorder="1"/>
    <xf numFmtId="4" fontId="10" fillId="4" borderId="94" xfId="0" applyNumberFormat="1" applyFont="1" applyFill="1" applyBorder="1"/>
    <xf numFmtId="4" fontId="15" fillId="4" borderId="53" xfId="0" applyNumberFormat="1" applyFont="1" applyFill="1" applyBorder="1"/>
    <xf numFmtId="4" fontId="15" fillId="14" borderId="91" xfId="0" applyNumberFormat="1" applyFont="1" applyFill="1" applyBorder="1"/>
    <xf numFmtId="4" fontId="14" fillId="15" borderId="93" xfId="0" applyNumberFormat="1" applyFont="1" applyFill="1" applyBorder="1" applyAlignment="1">
      <alignment horizontal="center"/>
    </xf>
    <xf numFmtId="4" fontId="11" fillId="4" borderId="94" xfId="0" applyNumberFormat="1" applyFont="1" applyFill="1" applyBorder="1" applyAlignment="1">
      <alignment horizontal="right"/>
    </xf>
    <xf numFmtId="4" fontId="14" fillId="4" borderId="53" xfId="0" applyNumberFormat="1" applyFont="1" applyFill="1" applyBorder="1" applyAlignment="1">
      <alignment horizontal="right"/>
    </xf>
    <xf numFmtId="4" fontId="11" fillId="14" borderId="88" xfId="0" applyNumberFormat="1" applyFont="1" applyFill="1" applyBorder="1" applyAlignment="1">
      <alignment horizontal="right"/>
    </xf>
    <xf numFmtId="4" fontId="11" fillId="14" borderId="91" xfId="0" applyNumberFormat="1" applyFont="1" applyFill="1" applyBorder="1" applyAlignment="1">
      <alignment horizontal="right"/>
    </xf>
    <xf numFmtId="4" fontId="14" fillId="17" borderId="52" xfId="0" applyNumberFormat="1" applyFont="1" applyFill="1" applyBorder="1" applyAlignment="1">
      <alignment horizontal="center" vertical="center"/>
    </xf>
    <xf numFmtId="4" fontId="14" fillId="17" borderId="84" xfId="0" applyNumberFormat="1" applyFont="1" applyFill="1" applyBorder="1" applyAlignment="1">
      <alignment horizontal="center" vertical="center"/>
    </xf>
    <xf numFmtId="4" fontId="11" fillId="21" borderId="146" xfId="0" applyNumberFormat="1" applyFont="1" applyFill="1" applyBorder="1" applyAlignment="1">
      <alignment horizontal="center"/>
    </xf>
    <xf numFmtId="4" fontId="10" fillId="20" borderId="108" xfId="0" applyNumberFormat="1" applyFont="1" applyFill="1" applyBorder="1"/>
    <xf numFmtId="4" fontId="10" fillId="20" borderId="95" xfId="0" applyNumberFormat="1" applyFont="1" applyFill="1" applyBorder="1"/>
    <xf numFmtId="4" fontId="10" fillId="15" borderId="68" xfId="0" applyNumberFormat="1" applyFont="1" applyFill="1" applyBorder="1"/>
    <xf numFmtId="4" fontId="15" fillId="17" borderId="95" xfId="0" applyNumberFormat="1" applyFont="1" applyFill="1" applyBorder="1"/>
    <xf numFmtId="4" fontId="10" fillId="18" borderId="12" xfId="0" applyNumberFormat="1" applyFont="1" applyFill="1" applyBorder="1"/>
    <xf numFmtId="4" fontId="15" fillId="18" borderId="39" xfId="0" applyNumberFormat="1" applyFont="1" applyFill="1" applyBorder="1"/>
    <xf numFmtId="4" fontId="10" fillId="25" borderId="68" xfId="0" applyNumberFormat="1" applyFont="1" applyFill="1" applyBorder="1"/>
    <xf numFmtId="4" fontId="15" fillId="14" borderId="95" xfId="0" applyNumberFormat="1" applyFont="1" applyFill="1" applyBorder="1"/>
    <xf numFmtId="4" fontId="10" fillId="20" borderId="98" xfId="0" applyNumberFormat="1" applyFont="1" applyFill="1" applyBorder="1"/>
    <xf numFmtId="4" fontId="10" fillId="15" borderId="97" xfId="0" applyNumberFormat="1" applyFont="1" applyFill="1" applyBorder="1"/>
    <xf numFmtId="4" fontId="15" fillId="17" borderId="98" xfId="0" applyNumberFormat="1" applyFont="1" applyFill="1" applyBorder="1"/>
    <xf numFmtId="4" fontId="10" fillId="18" borderId="14" xfId="0" applyNumberFormat="1" applyFont="1" applyFill="1" applyBorder="1"/>
    <xf numFmtId="4" fontId="15" fillId="18" borderId="21" xfId="0" applyNumberFormat="1" applyFont="1" applyFill="1" applyBorder="1"/>
    <xf numFmtId="4" fontId="10" fillId="25" borderId="97" xfId="0" applyNumberFormat="1" applyFont="1" applyFill="1" applyBorder="1"/>
    <xf numFmtId="4" fontId="10" fillId="14" borderId="70" xfId="0" applyNumberFormat="1" applyFont="1" applyFill="1" applyBorder="1"/>
    <xf numFmtId="4" fontId="15" fillId="14" borderId="98" xfId="0" applyNumberFormat="1" applyFont="1" applyFill="1" applyBorder="1"/>
    <xf numFmtId="4" fontId="93" fillId="18" borderId="14" xfId="0" applyNumberFormat="1" applyFont="1" applyFill="1" applyBorder="1"/>
    <xf numFmtId="4" fontId="93" fillId="15" borderId="97" xfId="0" applyNumberFormat="1" applyFont="1" applyFill="1" applyBorder="1"/>
    <xf numFmtId="4" fontId="93" fillId="17" borderId="99" xfId="0" applyNumberFormat="1" applyFont="1" applyFill="1" applyBorder="1"/>
    <xf numFmtId="4" fontId="91" fillId="0" borderId="0" xfId="0" applyNumberFormat="1" applyFont="1"/>
    <xf numFmtId="4" fontId="10" fillId="20" borderId="107" xfId="0" applyNumberFormat="1" applyFont="1" applyFill="1" applyBorder="1"/>
    <xf numFmtId="4" fontId="93" fillId="15" borderId="142" xfId="0" applyNumberFormat="1" applyFont="1" applyFill="1" applyBorder="1"/>
    <xf numFmtId="4" fontId="15" fillId="17" borderId="107" xfId="0" applyNumberFormat="1" applyFont="1" applyFill="1" applyBorder="1"/>
    <xf numFmtId="4" fontId="10" fillId="18" borderId="22" xfId="0" applyNumberFormat="1" applyFont="1" applyFill="1" applyBorder="1"/>
    <xf numFmtId="4" fontId="15" fillId="18" borderId="23" xfId="0" applyNumberFormat="1" applyFont="1" applyFill="1" applyBorder="1"/>
    <xf numFmtId="4" fontId="10" fillId="15" borderId="142" xfId="0" applyNumberFormat="1" applyFont="1" applyFill="1" applyBorder="1"/>
    <xf numFmtId="4" fontId="10" fillId="20" borderId="135" xfId="0" applyNumberFormat="1" applyFont="1" applyFill="1" applyBorder="1"/>
    <xf numFmtId="4" fontId="15" fillId="20" borderId="143" xfId="0" applyNumberFormat="1" applyFont="1" applyFill="1" applyBorder="1"/>
    <xf numFmtId="4" fontId="10" fillId="15" borderId="136" xfId="0" applyNumberFormat="1" applyFont="1" applyFill="1" applyBorder="1"/>
    <xf numFmtId="4" fontId="11" fillId="17" borderId="135" xfId="0" applyNumberFormat="1" applyFont="1" applyFill="1" applyBorder="1"/>
    <xf numFmtId="4" fontId="15" fillId="17" borderId="143" xfId="0" applyNumberFormat="1" applyFont="1" applyFill="1" applyBorder="1"/>
    <xf numFmtId="4" fontId="10" fillId="18" borderId="156" xfId="0" applyNumberFormat="1" applyFont="1" applyFill="1" applyBorder="1"/>
    <xf numFmtId="4" fontId="15" fillId="18" borderId="134" xfId="0" applyNumberFormat="1" applyFont="1" applyFill="1" applyBorder="1"/>
    <xf numFmtId="4" fontId="11" fillId="4" borderId="135" xfId="0" applyNumberFormat="1" applyFont="1" applyFill="1" applyBorder="1"/>
    <xf numFmtId="4" fontId="15" fillId="4" borderId="143" xfId="0" applyNumberFormat="1" applyFont="1" applyFill="1" applyBorder="1"/>
    <xf numFmtId="4" fontId="11" fillId="25" borderId="136" xfId="0" applyNumberFormat="1" applyFont="1" applyFill="1" applyBorder="1"/>
    <xf numFmtId="4" fontId="11" fillId="14" borderId="157" xfId="0" applyNumberFormat="1" applyFont="1" applyFill="1" applyBorder="1"/>
    <xf numFmtId="4" fontId="14" fillId="14" borderId="143" xfId="0" applyNumberFormat="1" applyFont="1" applyFill="1" applyBorder="1"/>
    <xf numFmtId="4" fontId="11" fillId="20" borderId="138" xfId="0" applyNumberFormat="1" applyFont="1" applyFill="1" applyBorder="1"/>
    <xf numFmtId="4" fontId="14" fillId="20" borderId="84" xfId="0" applyNumberFormat="1" applyFont="1" applyFill="1" applyBorder="1"/>
    <xf numFmtId="4" fontId="11" fillId="15" borderId="158" xfId="0" applyNumberFormat="1" applyFont="1" applyFill="1" applyBorder="1"/>
    <xf numFmtId="4" fontId="14" fillId="15" borderId="139" xfId="0" applyNumberFormat="1" applyFont="1" applyFill="1" applyBorder="1"/>
    <xf numFmtId="4" fontId="11" fillId="17" borderId="52" xfId="0" applyNumberFormat="1" applyFont="1" applyFill="1" applyBorder="1"/>
    <xf numFmtId="4" fontId="14" fillId="17" borderId="84" xfId="0" applyNumberFormat="1" applyFont="1" applyFill="1" applyBorder="1"/>
    <xf numFmtId="4" fontId="11" fillId="18" borderId="158" xfId="0" applyNumberFormat="1" applyFont="1" applyFill="1" applyBorder="1"/>
    <xf numFmtId="4" fontId="14" fillId="18" borderId="139" xfId="0" applyNumberFormat="1" applyFont="1" applyFill="1" applyBorder="1"/>
    <xf numFmtId="4" fontId="11" fillId="4" borderId="138" xfId="0" applyNumberFormat="1" applyFont="1" applyFill="1" applyBorder="1"/>
    <xf numFmtId="4" fontId="14" fillId="4" borderId="84" xfId="0" applyNumberFormat="1" applyFont="1" applyFill="1" applyBorder="1"/>
    <xf numFmtId="4" fontId="11" fillId="25" borderId="147" xfId="0" applyNumberFormat="1" applyFont="1" applyFill="1" applyBorder="1"/>
    <xf numFmtId="4" fontId="11" fillId="14" borderId="52" xfId="0" applyNumberFormat="1" applyFont="1" applyFill="1" applyBorder="1"/>
    <xf numFmtId="4" fontId="14" fillId="14" borderId="84" xfId="0" applyNumberFormat="1" applyFont="1" applyFill="1" applyBorder="1"/>
    <xf numFmtId="4" fontId="11" fillId="18" borderId="99" xfId="0" applyNumberFormat="1" applyFont="1" applyFill="1" applyBorder="1"/>
    <xf numFmtId="4" fontId="11" fillId="15" borderId="70" xfId="0" applyNumberFormat="1" applyFont="1" applyFill="1" applyBorder="1"/>
    <xf numFmtId="0" fontId="10" fillId="0" borderId="0" xfId="0" applyFont="1" applyFill="1"/>
    <xf numFmtId="0" fontId="12" fillId="0" borderId="0" xfId="0" applyFont="1" applyFill="1"/>
    <xf numFmtId="0" fontId="22" fillId="0" borderId="42" xfId="0" applyFont="1" applyBorder="1" applyAlignment="1">
      <alignment horizontal="left"/>
    </xf>
    <xf numFmtId="14" fontId="22" fillId="0" borderId="46" xfId="0" applyNumberFormat="1" applyFont="1" applyBorder="1"/>
    <xf numFmtId="0" fontId="22" fillId="0" borderId="46" xfId="0" applyFont="1" applyBorder="1" applyAlignment="1">
      <alignment horizontal="center"/>
    </xf>
    <xf numFmtId="0" fontId="22" fillId="0" borderId="48" xfId="0" applyFont="1" applyBorder="1" applyAlignment="1">
      <alignment horizontal="center"/>
    </xf>
    <xf numFmtId="3" fontId="22" fillId="0" borderId="47" xfId="0" applyNumberFormat="1" applyFont="1" applyBorder="1"/>
    <xf numFmtId="49" fontId="22" fillId="0" borderId="42" xfId="0" applyNumberFormat="1" applyFont="1" applyBorder="1" applyAlignment="1">
      <alignment horizontal="left"/>
    </xf>
    <xf numFmtId="4" fontId="22" fillId="0" borderId="48" xfId="0" applyNumberFormat="1" applyFont="1" applyBorder="1" applyAlignment="1">
      <alignment horizontal="center"/>
    </xf>
    <xf numFmtId="3" fontId="22" fillId="0" borderId="7" xfId="0" applyNumberFormat="1" applyFont="1" applyBorder="1"/>
    <xf numFmtId="3" fontId="22" fillId="0" borderId="159" xfId="0" applyNumberFormat="1" applyFont="1" applyBorder="1"/>
    <xf numFmtId="4" fontId="11" fillId="15" borderId="125" xfId="0" applyNumberFormat="1" applyFont="1" applyFill="1" applyBorder="1" applyAlignment="1">
      <alignment horizontal="center" vertical="center"/>
    </xf>
    <xf numFmtId="4" fontId="11" fillId="15" borderId="140" xfId="0" applyNumberFormat="1" applyFont="1" applyFill="1" applyBorder="1" applyAlignment="1">
      <alignment horizontal="center" vertical="center"/>
    </xf>
    <xf numFmtId="4" fontId="11" fillId="15" borderId="123" xfId="0" applyNumberFormat="1" applyFont="1" applyFill="1" applyBorder="1" applyAlignment="1">
      <alignment horizontal="center" vertical="center"/>
    </xf>
    <xf numFmtId="4" fontId="11" fillId="15" borderId="138" xfId="0" applyNumberFormat="1" applyFont="1" applyFill="1" applyBorder="1" applyAlignment="1">
      <alignment horizontal="center" vertical="center"/>
    </xf>
    <xf numFmtId="4" fontId="14" fillId="15" borderId="125" xfId="0" applyNumberFormat="1" applyFont="1" applyFill="1" applyBorder="1" applyAlignment="1">
      <alignment horizontal="center" vertical="center"/>
    </xf>
    <xf numFmtId="4" fontId="14" fillId="15" borderId="140" xfId="0" applyNumberFormat="1" applyFont="1" applyFill="1" applyBorder="1" applyAlignment="1">
      <alignment horizontal="center" vertical="center"/>
    </xf>
    <xf numFmtId="4" fontId="14" fillId="17" borderId="125" xfId="0" applyNumberFormat="1" applyFont="1" applyFill="1" applyBorder="1" applyAlignment="1">
      <alignment horizontal="center" vertical="center"/>
    </xf>
    <xf numFmtId="4" fontId="14" fillId="17" borderId="140" xfId="0" applyNumberFormat="1" applyFont="1" applyFill="1" applyBorder="1" applyAlignment="1">
      <alignment horizontal="center" vertical="center"/>
    </xf>
    <xf numFmtId="4" fontId="14" fillId="25" borderId="124" xfId="0" applyNumberFormat="1" applyFont="1" applyFill="1" applyBorder="1" applyAlignment="1">
      <alignment horizontal="center" vertical="center"/>
    </xf>
    <xf numFmtId="4" fontId="14" fillId="25" borderId="84" xfId="0" applyNumberFormat="1" applyFont="1" applyFill="1" applyBorder="1" applyAlignment="1">
      <alignment horizontal="center" vertical="center"/>
    </xf>
    <xf numFmtId="4" fontId="69" fillId="14" borderId="123" xfId="0" applyNumberFormat="1" applyFont="1" applyFill="1" applyBorder="1" applyAlignment="1">
      <alignment horizontal="center" vertical="center"/>
    </xf>
    <xf numFmtId="4" fontId="69" fillId="14" borderId="138" xfId="0" applyNumberFormat="1" applyFont="1" applyFill="1" applyBorder="1" applyAlignment="1">
      <alignment horizontal="center" vertical="center"/>
    </xf>
    <xf numFmtId="4" fontId="14" fillId="4" borderId="124" xfId="0" applyNumberFormat="1" applyFont="1" applyFill="1" applyBorder="1" applyAlignment="1">
      <alignment horizontal="center" vertical="center"/>
    </xf>
    <xf numFmtId="4" fontId="14" fillId="4" borderId="84" xfId="0" applyNumberFormat="1" applyFont="1" applyFill="1" applyBorder="1" applyAlignment="1">
      <alignment horizontal="center" vertical="center"/>
    </xf>
    <xf numFmtId="4" fontId="11" fillId="25" borderId="123" xfId="0" applyNumberFormat="1" applyFont="1" applyFill="1" applyBorder="1" applyAlignment="1">
      <alignment horizontal="center" vertical="center"/>
    </xf>
    <xf numFmtId="4" fontId="11" fillId="25" borderId="138" xfId="0" applyNumberFormat="1" applyFont="1" applyFill="1" applyBorder="1" applyAlignment="1">
      <alignment horizontal="center" vertical="center"/>
    </xf>
    <xf numFmtId="4" fontId="11" fillId="18" borderId="125" xfId="0" applyNumberFormat="1" applyFont="1" applyFill="1" applyBorder="1" applyAlignment="1">
      <alignment horizontal="center" vertical="center"/>
    </xf>
    <xf numFmtId="4" fontId="11" fillId="18" borderId="140" xfId="0" applyNumberFormat="1" applyFont="1" applyFill="1" applyBorder="1" applyAlignment="1">
      <alignment horizontal="center" vertical="center"/>
    </xf>
    <xf numFmtId="4" fontId="14" fillId="18" borderId="125" xfId="0" applyNumberFormat="1" applyFont="1" applyFill="1" applyBorder="1" applyAlignment="1">
      <alignment horizontal="center" vertical="center"/>
    </xf>
    <xf numFmtId="4" fontId="14" fillId="18" borderId="140" xfId="0" applyNumberFormat="1" applyFont="1" applyFill="1" applyBorder="1" applyAlignment="1">
      <alignment horizontal="center" vertical="center"/>
    </xf>
    <xf numFmtId="4" fontId="11" fillId="2" borderId="123" xfId="0" applyNumberFormat="1" applyFont="1" applyFill="1" applyBorder="1" applyAlignment="1">
      <alignment horizontal="center" vertical="center"/>
    </xf>
    <xf numFmtId="4" fontId="11" fillId="2" borderId="138" xfId="0" applyNumberFormat="1" applyFont="1" applyFill="1" applyBorder="1" applyAlignment="1">
      <alignment horizontal="center" vertical="center"/>
    </xf>
    <xf numFmtId="4" fontId="14" fillId="22" borderId="124" xfId="0" applyNumberFormat="1" applyFont="1" applyFill="1" applyBorder="1" applyAlignment="1">
      <alignment horizontal="center" vertical="center"/>
    </xf>
    <xf numFmtId="4" fontId="14" fillId="2" borderId="84" xfId="0" applyNumberFormat="1" applyFont="1" applyFill="1" applyBorder="1" applyAlignment="1">
      <alignment horizontal="center" vertical="center"/>
    </xf>
    <xf numFmtId="4" fontId="11" fillId="22" borderId="123" xfId="0" applyNumberFormat="1" applyFont="1" applyFill="1" applyBorder="1" applyAlignment="1">
      <alignment horizontal="center" vertical="center"/>
    </xf>
    <xf numFmtId="4" fontId="11" fillId="22" borderId="138" xfId="0" applyNumberFormat="1" applyFont="1" applyFill="1" applyBorder="1" applyAlignment="1">
      <alignment horizontal="center" vertical="center"/>
    </xf>
    <xf numFmtId="4" fontId="14" fillId="22" borderId="84" xfId="0" applyNumberFormat="1" applyFont="1" applyFill="1" applyBorder="1" applyAlignment="1">
      <alignment horizontal="center" vertical="center"/>
    </xf>
    <xf numFmtId="4" fontId="11" fillId="20" borderId="123" xfId="0" applyNumberFormat="1" applyFont="1" applyFill="1" applyBorder="1" applyAlignment="1">
      <alignment horizontal="center" vertical="center"/>
    </xf>
    <xf numFmtId="4" fontId="11" fillId="20" borderId="138" xfId="0" applyNumberFormat="1" applyFont="1" applyFill="1" applyBorder="1" applyAlignment="1">
      <alignment horizontal="center" vertical="center"/>
    </xf>
    <xf numFmtId="4" fontId="14" fillId="20" borderId="124" xfId="0" applyNumberFormat="1" applyFont="1" applyFill="1" applyBorder="1" applyAlignment="1">
      <alignment horizontal="center" vertical="center"/>
    </xf>
    <xf numFmtId="4" fontId="14" fillId="20" borderId="84" xfId="0" applyNumberFormat="1" applyFont="1" applyFill="1" applyBorder="1" applyAlignment="1">
      <alignment horizontal="center" vertical="center"/>
    </xf>
    <xf numFmtId="4" fontId="13" fillId="0" borderId="0" xfId="0" applyNumberFormat="1" applyFont="1" applyAlignment="1">
      <alignment horizontal="center" vertical="center" wrapText="1"/>
    </xf>
    <xf numFmtId="4" fontId="11" fillId="0" borderId="50" xfId="0" applyNumberFormat="1" applyFont="1" applyBorder="1" applyAlignment="1">
      <alignment horizontal="center" vertical="center" wrapText="1"/>
    </xf>
    <xf numFmtId="4" fontId="11" fillId="0" borderId="64" xfId="0" applyNumberFormat="1" applyFont="1" applyBorder="1" applyAlignment="1">
      <alignment horizontal="center" vertical="center" wrapText="1"/>
    </xf>
    <xf numFmtId="4" fontId="73" fillId="14" borderId="124" xfId="0" applyNumberFormat="1" applyFont="1" applyFill="1" applyBorder="1" applyAlignment="1">
      <alignment horizontal="center" vertical="center"/>
    </xf>
    <xf numFmtId="4" fontId="73" fillId="14" borderId="84" xfId="0" applyNumberFormat="1" applyFont="1" applyFill="1" applyBorder="1" applyAlignment="1">
      <alignment horizontal="center" vertical="center"/>
    </xf>
    <xf numFmtId="4" fontId="14" fillId="17" borderId="123" xfId="0" applyNumberFormat="1" applyFont="1" applyFill="1" applyBorder="1" applyAlignment="1">
      <alignment horizontal="center" vertical="center" wrapText="1"/>
    </xf>
    <xf numFmtId="4" fontId="14" fillId="17" borderId="138" xfId="0" applyNumberFormat="1" applyFont="1" applyFill="1" applyBorder="1" applyAlignment="1">
      <alignment horizontal="center" vertical="center" wrapText="1"/>
    </xf>
    <xf numFmtId="4" fontId="14" fillId="17" borderId="124" xfId="0" applyNumberFormat="1" applyFont="1" applyFill="1" applyBorder="1" applyAlignment="1">
      <alignment horizontal="center" vertical="center" wrapText="1"/>
    </xf>
    <xf numFmtId="4" fontId="14" fillId="17" borderId="84" xfId="0" applyNumberFormat="1" applyFont="1" applyFill="1" applyBorder="1" applyAlignment="1">
      <alignment horizontal="center" vertical="center" wrapText="1"/>
    </xf>
    <xf numFmtId="4" fontId="11" fillId="0" borderId="124" xfId="0" applyNumberFormat="1" applyFont="1" applyBorder="1" applyAlignment="1">
      <alignment horizontal="center" vertical="center" wrapText="1"/>
    </xf>
    <xf numFmtId="4" fontId="11" fillId="0" borderId="84" xfId="0" applyNumberFormat="1" applyFont="1" applyBorder="1" applyAlignment="1">
      <alignment horizontal="center" vertical="center" wrapText="1"/>
    </xf>
    <xf numFmtId="4" fontId="14" fillId="2" borderId="125" xfId="0" applyNumberFormat="1" applyFont="1" applyFill="1" applyBorder="1" applyAlignment="1">
      <alignment horizontal="center" vertical="center"/>
    </xf>
    <xf numFmtId="4" fontId="14" fillId="2" borderId="140" xfId="0" applyNumberFormat="1" applyFont="1" applyFill="1" applyBorder="1" applyAlignment="1">
      <alignment horizontal="center" vertical="center"/>
    </xf>
    <xf numFmtId="4" fontId="14" fillId="22" borderId="125" xfId="0" applyNumberFormat="1" applyFont="1" applyFill="1" applyBorder="1" applyAlignment="1">
      <alignment horizontal="center" vertical="center"/>
    </xf>
    <xf numFmtId="4" fontId="14" fillId="22" borderId="140" xfId="0" applyNumberFormat="1" applyFont="1" applyFill="1" applyBorder="1" applyAlignment="1">
      <alignment horizontal="center" vertical="center"/>
    </xf>
    <xf numFmtId="4" fontId="14" fillId="20" borderId="125" xfId="0" applyNumberFormat="1" applyFont="1" applyFill="1" applyBorder="1" applyAlignment="1">
      <alignment horizontal="center" vertical="center"/>
    </xf>
    <xf numFmtId="4" fontId="14" fillId="20" borderId="140" xfId="0" applyNumberFormat="1" applyFont="1" applyFill="1" applyBorder="1" applyAlignment="1">
      <alignment horizontal="center" vertical="center"/>
    </xf>
    <xf numFmtId="4" fontId="14" fillId="17" borderId="50" xfId="0" applyNumberFormat="1" applyFont="1" applyFill="1" applyBorder="1" applyAlignment="1">
      <alignment horizontal="center" vertical="center" wrapText="1"/>
    </xf>
    <xf numFmtId="4" fontId="14" fillId="17" borderId="64" xfId="0" applyNumberFormat="1" applyFont="1" applyFill="1" applyBorder="1" applyAlignment="1">
      <alignment horizontal="center" vertical="center" wrapText="1"/>
    </xf>
    <xf numFmtId="4" fontId="14" fillId="15" borderId="149" xfId="0" applyNumberFormat="1" applyFont="1" applyFill="1" applyBorder="1" applyAlignment="1">
      <alignment horizontal="center" vertical="center"/>
    </xf>
    <xf numFmtId="4" fontId="14" fillId="4" borderId="139" xfId="0" applyNumberFormat="1" applyFont="1" applyFill="1" applyBorder="1" applyAlignment="1">
      <alignment horizontal="center" vertical="center"/>
    </xf>
    <xf numFmtId="4" fontId="11" fillId="18" borderId="149" xfId="0" applyNumberFormat="1" applyFont="1" applyFill="1" applyBorder="1" applyAlignment="1">
      <alignment horizontal="center" vertical="center"/>
    </xf>
    <xf numFmtId="4" fontId="11" fillId="18" borderId="139" xfId="0" applyNumberFormat="1" applyFont="1" applyFill="1" applyBorder="1" applyAlignment="1">
      <alignment horizontal="center" vertical="center"/>
    </xf>
    <xf numFmtId="4" fontId="14" fillId="4" borderId="123" xfId="0" applyNumberFormat="1" applyFont="1" applyFill="1" applyBorder="1" applyAlignment="1">
      <alignment horizontal="center" vertical="center"/>
    </xf>
    <xf numFmtId="4" fontId="14" fillId="4" borderId="138" xfId="0" applyNumberFormat="1" applyFont="1" applyFill="1" applyBorder="1" applyAlignment="1">
      <alignment horizontal="center" vertical="center"/>
    </xf>
    <xf numFmtId="4" fontId="11" fillId="25" borderId="146" xfId="0" applyNumberFormat="1" applyFont="1" applyFill="1" applyBorder="1" applyAlignment="1">
      <alignment horizontal="center" vertical="center"/>
    </xf>
    <xf numFmtId="4" fontId="11" fillId="25" borderId="158" xfId="0" applyNumberFormat="1" applyFont="1" applyFill="1" applyBorder="1" applyAlignment="1">
      <alignment horizontal="center" vertical="center"/>
    </xf>
    <xf numFmtId="4" fontId="14" fillId="25" borderId="149" xfId="0" applyNumberFormat="1" applyFont="1" applyFill="1" applyBorder="1" applyAlignment="1">
      <alignment horizontal="center" vertical="center"/>
    </xf>
    <xf numFmtId="4" fontId="14" fillId="25" borderId="139" xfId="0" applyNumberFormat="1" applyFont="1" applyFill="1" applyBorder="1" applyAlignment="1">
      <alignment horizontal="center" vertical="center"/>
    </xf>
    <xf numFmtId="4" fontId="11" fillId="15" borderId="146" xfId="0" applyNumberFormat="1" applyFont="1" applyFill="1" applyBorder="1" applyAlignment="1">
      <alignment horizontal="center" vertical="center"/>
    </xf>
    <xf numFmtId="4" fontId="11" fillId="15" borderId="158" xfId="0" applyNumberFormat="1" applyFont="1" applyFill="1" applyBorder="1" applyAlignment="1">
      <alignment horizontal="center" vertical="center"/>
    </xf>
    <xf numFmtId="4" fontId="11" fillId="15" borderId="149" xfId="0" applyNumberFormat="1" applyFont="1" applyFill="1" applyBorder="1" applyAlignment="1">
      <alignment horizontal="center" vertical="center"/>
    </xf>
    <xf numFmtId="4" fontId="11" fillId="15" borderId="139" xfId="0" applyNumberFormat="1" applyFont="1" applyFill="1" applyBorder="1" applyAlignment="1">
      <alignment horizontal="center" vertical="center"/>
    </xf>
    <xf numFmtId="4" fontId="14" fillId="17" borderId="123" xfId="0" applyNumberFormat="1" applyFont="1" applyFill="1" applyBorder="1" applyAlignment="1">
      <alignment horizontal="center" vertical="center"/>
    </xf>
    <xf numFmtId="4" fontId="14" fillId="17" borderId="138" xfId="0" applyNumberFormat="1" applyFont="1" applyFill="1" applyBorder="1" applyAlignment="1">
      <alignment horizontal="center" vertical="center"/>
    </xf>
    <xf numFmtId="4" fontId="14" fillId="17" borderId="124" xfId="0" applyNumberFormat="1" applyFont="1" applyFill="1" applyBorder="1" applyAlignment="1">
      <alignment horizontal="center" vertical="center"/>
    </xf>
    <xf numFmtId="4" fontId="14" fillId="17" borderId="84" xfId="0" applyNumberFormat="1" applyFont="1" applyFill="1" applyBorder="1" applyAlignment="1">
      <alignment horizontal="center" vertical="center"/>
    </xf>
    <xf numFmtId="4" fontId="11" fillId="18" borderId="146" xfId="0" applyNumberFormat="1" applyFont="1" applyFill="1" applyBorder="1" applyAlignment="1">
      <alignment horizontal="center" vertical="center"/>
    </xf>
    <xf numFmtId="4" fontId="11" fillId="18" borderId="158" xfId="0" applyNumberFormat="1" applyFont="1" applyFill="1" applyBorder="1" applyAlignment="1">
      <alignment horizontal="center" vertical="center"/>
    </xf>
    <xf numFmtId="4" fontId="14" fillId="22" borderId="149" xfId="0" applyNumberFormat="1" applyFont="1" applyFill="1" applyBorder="1" applyAlignment="1">
      <alignment horizontal="center" vertical="center"/>
    </xf>
    <xf numFmtId="4" fontId="14" fillId="22" borderId="139" xfId="0" applyNumberFormat="1" applyFont="1" applyFill="1" applyBorder="1" applyAlignment="1">
      <alignment horizontal="center" vertical="center"/>
    </xf>
    <xf numFmtId="4" fontId="14" fillId="20" borderId="123" xfId="0" applyNumberFormat="1" applyFont="1" applyFill="1" applyBorder="1" applyAlignment="1">
      <alignment horizontal="center" vertical="center"/>
    </xf>
    <xf numFmtId="4" fontId="14" fillId="20" borderId="138" xfId="0" applyNumberFormat="1" applyFont="1" applyFill="1" applyBorder="1" applyAlignment="1">
      <alignment horizontal="center" vertical="center"/>
    </xf>
    <xf numFmtId="4" fontId="11" fillId="25" borderId="49" xfId="0" applyNumberFormat="1" applyFont="1" applyFill="1" applyBorder="1" applyAlignment="1">
      <alignment horizontal="center" vertical="center"/>
    </xf>
    <xf numFmtId="4" fontId="11" fillId="25" borderId="52" xfId="0" applyNumberFormat="1" applyFont="1" applyFill="1" applyBorder="1" applyAlignment="1">
      <alignment horizontal="center" vertical="center"/>
    </xf>
    <xf numFmtId="4" fontId="69" fillId="14" borderId="49" xfId="0" applyNumberFormat="1" applyFont="1" applyFill="1" applyBorder="1" applyAlignment="1">
      <alignment horizontal="center" vertical="center"/>
    </xf>
    <xf numFmtId="4" fontId="69" fillId="14" borderId="52" xfId="0" applyNumberFormat="1" applyFont="1" applyFill="1" applyBorder="1" applyAlignment="1">
      <alignment horizontal="center" vertical="center"/>
    </xf>
    <xf numFmtId="4" fontId="14" fillId="17" borderId="49" xfId="0" applyNumberFormat="1" applyFont="1" applyFill="1" applyBorder="1" applyAlignment="1">
      <alignment horizontal="center" vertical="center" wrapText="1"/>
    </xf>
    <xf numFmtId="4" fontId="14" fillId="17" borderId="52" xfId="0" applyNumberFormat="1" applyFont="1" applyFill="1" applyBorder="1" applyAlignment="1">
      <alignment horizontal="center" vertical="center" wrapText="1"/>
    </xf>
    <xf numFmtId="4" fontId="14" fillId="17" borderId="149" xfId="0" applyNumberFormat="1" applyFont="1" applyFill="1" applyBorder="1" applyAlignment="1">
      <alignment horizontal="center" vertical="center"/>
    </xf>
    <xf numFmtId="4" fontId="14" fillId="17" borderId="139" xfId="0" applyNumberFormat="1" applyFont="1" applyFill="1" applyBorder="1" applyAlignment="1">
      <alignment horizontal="center" vertical="center"/>
    </xf>
    <xf numFmtId="4" fontId="11" fillId="18" borderId="123" xfId="0" applyNumberFormat="1" applyFont="1" applyFill="1" applyBorder="1" applyAlignment="1">
      <alignment horizontal="center" vertical="center"/>
    </xf>
    <xf numFmtId="4" fontId="11" fillId="18" borderId="138" xfId="0" applyNumberFormat="1" applyFont="1" applyFill="1" applyBorder="1" applyAlignment="1">
      <alignment horizontal="center" vertical="center"/>
    </xf>
    <xf numFmtId="4" fontId="14" fillId="18" borderId="51" xfId="0" applyNumberFormat="1" applyFont="1" applyFill="1" applyBorder="1" applyAlignment="1">
      <alignment horizontal="center" vertical="center"/>
    </xf>
    <xf numFmtId="4" fontId="14" fillId="18" borderId="147" xfId="0" applyNumberFormat="1" applyFont="1" applyFill="1" applyBorder="1" applyAlignment="1">
      <alignment horizontal="center" vertical="center"/>
    </xf>
    <xf numFmtId="4" fontId="14" fillId="4" borderId="57" xfId="0" applyNumberFormat="1" applyFont="1" applyFill="1" applyBorder="1" applyAlignment="1">
      <alignment horizontal="center" vertical="center"/>
    </xf>
    <xf numFmtId="4" fontId="14" fillId="4" borderId="54" xfId="0" applyNumberFormat="1" applyFont="1" applyFill="1" applyBorder="1" applyAlignment="1">
      <alignment horizontal="center" vertical="center"/>
    </xf>
    <xf numFmtId="4" fontId="14" fillId="15" borderId="139" xfId="0" applyNumberFormat="1" applyFont="1" applyFill="1" applyBorder="1" applyAlignment="1">
      <alignment horizontal="center" vertical="center"/>
    </xf>
    <xf numFmtId="0" fontId="2" fillId="0" borderId="141" xfId="0" applyFont="1" applyBorder="1" applyAlignment="1">
      <alignment wrapText="1"/>
    </xf>
    <xf numFmtId="0" fontId="0" fillId="0" borderId="0" xfId="0" applyAlignment="1">
      <alignment wrapText="1"/>
    </xf>
    <xf numFmtId="4" fontId="59" fillId="0" borderId="2" xfId="0" applyNumberFormat="1" applyFont="1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4" fontId="36" fillId="0" borderId="19" xfId="0" applyNumberFormat="1" applyFont="1" applyBorder="1" applyAlignment="1">
      <alignment horizontal="center" vertical="center" wrapText="1"/>
    </xf>
    <xf numFmtId="4" fontId="36" fillId="0" borderId="16" xfId="0" applyNumberFormat="1" applyFont="1" applyBorder="1" applyAlignment="1">
      <alignment horizontal="center" vertical="center" wrapText="1"/>
    </xf>
    <xf numFmtId="0" fontId="1" fillId="0" borderId="19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4" fontId="58" fillId="0" borderId="2" xfId="0" applyNumberFormat="1" applyFont="1" applyBorder="1" applyAlignment="1">
      <alignment horizontal="center" vertical="center" wrapText="1"/>
    </xf>
    <xf numFmtId="4" fontId="1" fillId="0" borderId="19" xfId="0" applyNumberFormat="1" applyFont="1" applyBorder="1" applyAlignment="1">
      <alignment horizontal="center" vertical="center" wrapText="1"/>
    </xf>
    <xf numFmtId="4" fontId="1" fillId="0" borderId="16" xfId="0" applyNumberFormat="1" applyFont="1" applyBorder="1" applyAlignment="1">
      <alignment horizontal="center" vertical="center" wrapText="1"/>
    </xf>
    <xf numFmtId="4" fontId="56" fillId="0" borderId="19" xfId="0" applyNumberFormat="1" applyFont="1" applyBorder="1" applyAlignment="1">
      <alignment horizontal="center" vertical="center" wrapText="1"/>
    </xf>
    <xf numFmtId="4" fontId="56" fillId="0" borderId="16" xfId="0" applyNumberFormat="1" applyFont="1" applyBorder="1" applyAlignment="1">
      <alignment horizontal="center" vertical="center" wrapText="1"/>
    </xf>
    <xf numFmtId="4" fontId="57" fillId="0" borderId="19" xfId="0" applyNumberFormat="1" applyFont="1" applyBorder="1" applyAlignment="1">
      <alignment horizontal="center" vertical="center" wrapText="1"/>
    </xf>
    <xf numFmtId="4" fontId="57" fillId="0" borderId="16" xfId="0" applyNumberFormat="1" applyFont="1" applyBorder="1" applyAlignment="1">
      <alignment horizontal="center" vertical="center" wrapText="1"/>
    </xf>
    <xf numFmtId="4" fontId="85" fillId="0" borderId="19" xfId="0" applyNumberFormat="1" applyFont="1" applyBorder="1" applyAlignment="1">
      <alignment horizontal="center" vertical="center" wrapText="1"/>
    </xf>
    <xf numFmtId="0" fontId="107" fillId="0" borderId="16" xfId="0" applyFont="1" applyBorder="1" applyAlignment="1">
      <alignment horizontal="center" vertical="center" wrapText="1"/>
    </xf>
    <xf numFmtId="0" fontId="107" fillId="0" borderId="10" xfId="0" applyFont="1" applyBorder="1" applyAlignment="1">
      <alignment horizontal="center" vertical="center" wrapText="1"/>
    </xf>
    <xf numFmtId="4" fontId="1" fillId="0" borderId="5" xfId="0" applyNumberFormat="1" applyFont="1" applyBorder="1" applyAlignment="1">
      <alignment horizontal="center" wrapText="1"/>
    </xf>
    <xf numFmtId="0" fontId="1" fillId="0" borderId="18" xfId="0" applyFont="1" applyBorder="1" applyAlignment="1">
      <alignment horizontal="center" wrapText="1"/>
    </xf>
    <xf numFmtId="0" fontId="4" fillId="0" borderId="18" xfId="0" applyFont="1" applyBorder="1" applyAlignment="1">
      <alignment horizontal="center" wrapText="1"/>
    </xf>
    <xf numFmtId="0" fontId="4" fillId="0" borderId="17" xfId="0" applyFont="1" applyBorder="1" applyAlignment="1">
      <alignment horizontal="center" wrapText="1"/>
    </xf>
    <xf numFmtId="2" fontId="52" fillId="29" borderId="0" xfId="0" applyNumberFormat="1" applyFont="1" applyFill="1" applyAlignment="1">
      <alignment horizontal="center" vertical="center" wrapText="1"/>
    </xf>
    <xf numFmtId="2" fontId="54" fillId="29" borderId="0" xfId="0" applyNumberFormat="1" applyFont="1" applyFill="1" applyAlignment="1">
      <alignment horizontal="center" vertical="center" wrapText="1"/>
    </xf>
    <xf numFmtId="0" fontId="0" fillId="29" borderId="0" xfId="0" applyFill="1" applyAlignment="1">
      <alignment wrapText="1"/>
    </xf>
    <xf numFmtId="0" fontId="2" fillId="0" borderId="82" xfId="0" applyFont="1" applyBorder="1" applyAlignment="1">
      <alignment wrapText="1"/>
    </xf>
    <xf numFmtId="0" fontId="0" fillId="0" borderId="82" xfId="0" applyBorder="1" applyAlignment="1">
      <alignment wrapText="1"/>
    </xf>
    <xf numFmtId="3" fontId="2" fillId="0" borderId="82" xfId="0" applyNumberFormat="1" applyFont="1" applyBorder="1" applyAlignment="1">
      <alignment horizontal="center" wrapText="1"/>
    </xf>
    <xf numFmtId="3" fontId="28" fillId="0" borderId="0" xfId="0" applyNumberFormat="1" applyFont="1" applyAlignment="1">
      <alignment horizontal="center" vertical="center" wrapText="1"/>
    </xf>
    <xf numFmtId="0" fontId="47" fillId="0" borderId="0" xfId="0" applyFont="1" applyAlignment="1">
      <alignment horizontal="center" wrapText="1"/>
    </xf>
    <xf numFmtId="0" fontId="47" fillId="0" borderId="0" xfId="0" applyFont="1" applyAlignment="1">
      <alignment wrapText="1"/>
    </xf>
    <xf numFmtId="0" fontId="12" fillId="0" borderId="0" xfId="0" applyFont="1" applyAlignment="1">
      <alignment horizontal="center" wrapText="1"/>
    </xf>
    <xf numFmtId="4" fontId="12" fillId="0" borderId="82" xfId="0" applyNumberFormat="1" applyFont="1" applyBorder="1" applyAlignment="1">
      <alignment horizontal="center" wrapText="1"/>
    </xf>
    <xf numFmtId="0" fontId="12" fillId="0" borderId="82" xfId="0" applyFont="1" applyBorder="1" applyAlignment="1">
      <alignment horizontal="center" wrapText="1"/>
    </xf>
    <xf numFmtId="2" fontId="1" fillId="21" borderId="5" xfId="0" applyNumberFormat="1" applyFont="1" applyFill="1" applyBorder="1" applyAlignment="1">
      <alignment horizontal="center" vertical="center" wrapText="1"/>
    </xf>
    <xf numFmtId="0" fontId="0" fillId="21" borderId="18" xfId="0" applyFill="1" applyBorder="1" applyAlignment="1">
      <alignment horizontal="center" vertical="center" wrapText="1"/>
    </xf>
    <xf numFmtId="0" fontId="0" fillId="21" borderId="17" xfId="0" applyFill="1" applyBorder="1" applyAlignment="1">
      <alignment horizontal="center" vertical="center" wrapText="1"/>
    </xf>
    <xf numFmtId="0" fontId="35" fillId="0" borderId="5" xfId="0" applyFont="1" applyBorder="1" applyAlignment="1">
      <alignment horizontal="center" vertical="center" wrapText="1"/>
    </xf>
    <xf numFmtId="0" fontId="35" fillId="0" borderId="18" xfId="0" applyFont="1" applyBorder="1" applyAlignment="1">
      <alignment horizontal="center" vertical="center" wrapText="1"/>
    </xf>
    <xf numFmtId="0" fontId="35" fillId="0" borderId="17" xfId="0" applyFont="1" applyBorder="1" applyAlignment="1">
      <alignment horizontal="center" vertical="center" wrapText="1"/>
    </xf>
    <xf numFmtId="0" fontId="1" fillId="17" borderId="5" xfId="0" applyFont="1" applyFill="1" applyBorder="1" applyAlignment="1">
      <alignment horizontal="center" wrapText="1"/>
    </xf>
    <xf numFmtId="0" fontId="0" fillId="17" borderId="18" xfId="0" applyFill="1" applyBorder="1" applyAlignment="1">
      <alignment horizontal="center" wrapText="1"/>
    </xf>
    <xf numFmtId="0" fontId="0" fillId="17" borderId="17" xfId="0" applyFill="1" applyBorder="1" applyAlignment="1">
      <alignment horizontal="center" wrapText="1"/>
    </xf>
    <xf numFmtId="0" fontId="1" fillId="22" borderId="5" xfId="0" applyFont="1" applyFill="1" applyBorder="1" applyAlignment="1">
      <alignment horizontal="center" wrapText="1"/>
    </xf>
    <xf numFmtId="0" fontId="0" fillId="22" borderId="18" xfId="0" applyFill="1" applyBorder="1" applyAlignment="1">
      <alignment horizontal="center" wrapText="1"/>
    </xf>
    <xf numFmtId="0" fontId="0" fillId="22" borderId="17" xfId="0" applyFill="1" applyBorder="1" applyAlignment="1">
      <alignment horizontal="center" wrapText="1"/>
    </xf>
    <xf numFmtId="0" fontId="1" fillId="23" borderId="5" xfId="0" applyFont="1" applyFill="1" applyBorder="1" applyAlignment="1">
      <alignment horizontal="center" wrapText="1"/>
    </xf>
    <xf numFmtId="0" fontId="0" fillId="23" borderId="18" xfId="0" applyFill="1" applyBorder="1" applyAlignment="1">
      <alignment horizontal="center" wrapText="1"/>
    </xf>
    <xf numFmtId="0" fontId="0" fillId="23" borderId="17" xfId="0" applyFill="1" applyBorder="1" applyAlignment="1">
      <alignment horizontal="center" wrapText="1"/>
    </xf>
    <xf numFmtId="0" fontId="1" fillId="16" borderId="19" xfId="0" applyFont="1" applyFill="1" applyBorder="1" applyAlignment="1">
      <alignment horizontal="center" vertical="center" wrapText="1"/>
    </xf>
    <xf numFmtId="0" fontId="0" fillId="0" borderId="16" xfId="0" applyBorder="1" applyAlignment="1">
      <alignment horizontal="center" wrapText="1"/>
    </xf>
    <xf numFmtId="0" fontId="0" fillId="0" borderId="10" xfId="0" applyBorder="1" applyAlignment="1">
      <alignment horizontal="center" wrapText="1"/>
    </xf>
    <xf numFmtId="0" fontId="1" fillId="21" borderId="160" xfId="0" applyFont="1" applyFill="1" applyBorder="1" applyAlignment="1">
      <alignment horizontal="center" vertical="center" wrapText="1"/>
    </xf>
    <xf numFmtId="0" fontId="0" fillId="21" borderId="161" xfId="0" applyFill="1" applyBorder="1" applyAlignment="1">
      <alignment horizontal="center" vertical="center" wrapText="1"/>
    </xf>
    <xf numFmtId="0" fontId="1" fillId="17" borderId="160" xfId="0" applyFont="1" applyFill="1" applyBorder="1" applyAlignment="1">
      <alignment horizontal="center" vertical="center" wrapText="1"/>
    </xf>
    <xf numFmtId="0" fontId="0" fillId="17" borderId="161" xfId="0" applyFill="1" applyBorder="1" applyAlignment="1">
      <alignment horizontal="center" vertical="center" wrapText="1"/>
    </xf>
    <xf numFmtId="0" fontId="1" fillId="23" borderId="160" xfId="0" applyFont="1" applyFill="1" applyBorder="1" applyAlignment="1">
      <alignment horizontal="center" vertical="center" wrapText="1"/>
    </xf>
    <xf numFmtId="0" fontId="0" fillId="23" borderId="161" xfId="0" applyFill="1" applyBorder="1" applyAlignment="1">
      <alignment horizontal="center" vertical="center" wrapText="1"/>
    </xf>
    <xf numFmtId="0" fontId="1" fillId="22" borderId="160" xfId="0" applyFont="1" applyFill="1" applyBorder="1" applyAlignment="1">
      <alignment horizontal="center" vertical="center" wrapText="1"/>
    </xf>
    <xf numFmtId="0" fontId="0" fillId="22" borderId="161" xfId="0" applyFill="1" applyBorder="1" applyAlignment="1">
      <alignment horizontal="center" vertical="center" wrapText="1"/>
    </xf>
    <xf numFmtId="0" fontId="29" fillId="0" borderId="0" xfId="0" applyFont="1" applyAlignment="1">
      <alignment vertical="center" wrapText="1"/>
    </xf>
    <xf numFmtId="0" fontId="41" fillId="0" borderId="0" xfId="0" applyFont="1" applyAlignment="1">
      <alignment vertical="center" wrapText="1"/>
    </xf>
    <xf numFmtId="0" fontId="42" fillId="0" borderId="8" xfId="0" applyFont="1" applyBorder="1" applyAlignment="1">
      <alignment horizontal="center" vertical="center"/>
    </xf>
    <xf numFmtId="0" fontId="42" fillId="0" borderId="9" xfId="0" applyFont="1" applyBorder="1" applyAlignment="1">
      <alignment horizontal="center" vertical="center"/>
    </xf>
    <xf numFmtId="0" fontId="42" fillId="0" borderId="37" xfId="0" applyFont="1" applyBorder="1" applyAlignment="1">
      <alignment horizontal="center" vertical="center"/>
    </xf>
    <xf numFmtId="0" fontId="42" fillId="0" borderId="43" xfId="0" applyFont="1" applyBorder="1" applyAlignment="1">
      <alignment horizontal="center" vertical="center"/>
    </xf>
    <xf numFmtId="0" fontId="42" fillId="0" borderId="82" xfId="0" applyFont="1" applyBorder="1" applyAlignment="1">
      <alignment horizontal="center" vertical="center"/>
    </xf>
    <xf numFmtId="0" fontId="42" fillId="0" borderId="13" xfId="0" applyFont="1" applyBorder="1" applyAlignment="1">
      <alignment horizontal="center" vertical="center"/>
    </xf>
    <xf numFmtId="2" fontId="86" fillId="0" borderId="19" xfId="0" applyNumberFormat="1" applyFont="1" applyBorder="1" applyAlignment="1">
      <alignment horizontal="center" vertical="center" wrapText="1"/>
    </xf>
    <xf numFmtId="0" fontId="108" fillId="0" borderId="16" xfId="0" applyFont="1" applyBorder="1" applyAlignment="1">
      <alignment horizontal="center" vertical="center" wrapText="1"/>
    </xf>
    <xf numFmtId="0" fontId="108" fillId="0" borderId="10" xfId="0" applyFont="1" applyBorder="1" applyAlignment="1">
      <alignment horizontal="center" vertical="center" wrapText="1"/>
    </xf>
    <xf numFmtId="0" fontId="43" fillId="0" borderId="19" xfId="0" applyFont="1" applyBorder="1" applyAlignment="1">
      <alignment horizontal="center" vertical="center" wrapText="1"/>
    </xf>
    <xf numFmtId="0" fontId="44" fillId="0" borderId="19" xfId="0" applyFont="1" applyBorder="1" applyAlignment="1">
      <alignment horizontal="center" vertical="center" wrapText="1"/>
    </xf>
    <xf numFmtId="4" fontId="47" fillId="0" borderId="82" xfId="0" applyNumberFormat="1" applyFont="1" applyBorder="1" applyAlignment="1">
      <alignment horizontal="center" wrapText="1"/>
    </xf>
    <xf numFmtId="0" fontId="10" fillId="0" borderId="82" xfId="0" applyFont="1" applyBorder="1" applyAlignment="1">
      <alignment horizontal="center" wrapText="1"/>
    </xf>
    <xf numFmtId="4" fontId="11" fillId="9" borderId="5" xfId="0" applyNumberFormat="1" applyFont="1" applyFill="1" applyBorder="1" applyAlignment="1">
      <alignment horizontal="center" vertical="center" wrapText="1"/>
    </xf>
    <xf numFmtId="0" fontId="10" fillId="9" borderId="18" xfId="0" applyFont="1" applyFill="1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4" fontId="11" fillId="0" borderId="19" xfId="0" applyNumberFormat="1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4" fontId="11" fillId="11" borderId="37" xfId="0" applyNumberFormat="1" applyFont="1" applyFill="1" applyBorder="1" applyAlignment="1">
      <alignment horizontal="center" wrapText="1"/>
    </xf>
    <xf numFmtId="0" fontId="10" fillId="11" borderId="15" xfId="0" applyFont="1" applyFill="1" applyBorder="1" applyAlignment="1">
      <alignment horizontal="center" wrapText="1"/>
    </xf>
    <xf numFmtId="0" fontId="10" fillId="9" borderId="5" xfId="0" applyFont="1" applyFill="1" applyBorder="1" applyAlignment="1">
      <alignment horizontal="center" wrapText="1"/>
    </xf>
    <xf numFmtId="0" fontId="10" fillId="9" borderId="18" xfId="0" applyFont="1" applyFill="1" applyBorder="1" applyAlignment="1">
      <alignment horizontal="center" wrapText="1"/>
    </xf>
    <xf numFmtId="4" fontId="11" fillId="9" borderId="8" xfId="0" applyNumberFormat="1" applyFont="1" applyFill="1" applyBorder="1" applyAlignment="1">
      <alignment horizontal="center" vertical="center" wrapText="1"/>
    </xf>
    <xf numFmtId="0" fontId="10" fillId="9" borderId="141" xfId="0" applyFont="1" applyFill="1" applyBorder="1" applyAlignment="1">
      <alignment horizontal="center" vertical="center" wrapText="1"/>
    </xf>
    <xf numFmtId="4" fontId="11" fillId="9" borderId="19" xfId="0" applyNumberFormat="1" applyFont="1" applyFill="1" applyBorder="1" applyAlignment="1">
      <alignment horizontal="center" vertical="center" wrapText="1"/>
    </xf>
    <xf numFmtId="0" fontId="10" fillId="9" borderId="16" xfId="0" applyFont="1" applyFill="1" applyBorder="1" applyAlignment="1">
      <alignment horizontal="center" vertical="center" wrapText="1"/>
    </xf>
    <xf numFmtId="4" fontId="11" fillId="0" borderId="19" xfId="0" applyNumberFormat="1" applyFont="1" applyBorder="1" applyAlignment="1">
      <alignment horizontal="center" wrapText="1"/>
    </xf>
    <xf numFmtId="0" fontId="10" fillId="0" borderId="10" xfId="0" applyFont="1" applyBorder="1" applyAlignment="1">
      <alignment horizontal="center" wrapText="1"/>
    </xf>
    <xf numFmtId="0" fontId="11" fillId="9" borderId="19" xfId="0" applyFont="1" applyFill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9" fillId="0" borderId="88" xfId="0" applyFont="1" applyBorder="1" applyAlignment="1">
      <alignment horizontal="center" wrapText="1"/>
    </xf>
    <xf numFmtId="0" fontId="49" fillId="0" borderId="90" xfId="0" applyFont="1" applyBorder="1" applyAlignment="1">
      <alignment horizontal="center" wrapText="1"/>
    </xf>
    <xf numFmtId="0" fontId="0" fillId="0" borderId="90" xfId="0" applyBorder="1" applyAlignment="1">
      <alignment wrapText="1"/>
    </xf>
    <xf numFmtId="0" fontId="0" fillId="0" borderId="53" xfId="0" applyBorder="1" applyAlignment="1">
      <alignment wrapText="1"/>
    </xf>
    <xf numFmtId="2" fontId="13" fillId="8" borderId="55" xfId="0" applyNumberFormat="1" applyFont="1" applyFill="1" applyBorder="1" applyAlignment="1">
      <alignment horizontal="center" wrapText="1"/>
    </xf>
    <xf numFmtId="2" fontId="13" fillId="8" borderId="0" xfId="0" applyNumberFormat="1" applyFont="1" applyFill="1" applyAlignment="1">
      <alignment horizontal="center" wrapText="1"/>
    </xf>
    <xf numFmtId="0" fontId="13" fillId="9" borderId="52" xfId="0" applyFont="1" applyFill="1" applyBorder="1" applyAlignment="1">
      <alignment horizontal="center" vertical="center" wrapText="1"/>
    </xf>
    <xf numFmtId="0" fontId="13" fillId="9" borderId="147" xfId="0" applyFont="1" applyFill="1" applyBorder="1" applyAlignment="1">
      <alignment horizontal="center" vertical="center" wrapText="1"/>
    </xf>
    <xf numFmtId="0" fontId="13" fillId="9" borderId="158" xfId="0" applyFont="1" applyFill="1" applyBorder="1" applyAlignment="1">
      <alignment horizontal="center" vertical="center" wrapText="1"/>
    </xf>
    <xf numFmtId="0" fontId="8" fillId="17" borderId="88" xfId="0" applyFont="1" applyFill="1" applyBorder="1" applyAlignment="1">
      <alignment horizontal="center" wrapText="1"/>
    </xf>
    <xf numFmtId="0" fontId="8" fillId="17" borderId="53" xfId="0" applyFont="1" applyFill="1" applyBorder="1" applyAlignment="1">
      <alignment horizontal="center" wrapText="1"/>
    </xf>
    <xf numFmtId="0" fontId="11" fillId="14" borderId="125" xfId="0" applyFont="1" applyFill="1" applyBorder="1" applyAlignment="1">
      <alignment horizontal="center" vertical="center" wrapText="1"/>
    </xf>
    <xf numFmtId="0" fontId="10" fillId="14" borderId="16" xfId="0" applyFont="1" applyFill="1" applyBorder="1" applyAlignment="1">
      <alignment horizontal="center" vertical="center" wrapText="1"/>
    </xf>
    <xf numFmtId="0" fontId="11" fillId="14" borderId="108" xfId="0" applyFont="1" applyFill="1" applyBorder="1" applyAlignment="1">
      <alignment horizontal="center" vertical="center" wrapText="1"/>
    </xf>
    <xf numFmtId="0" fontId="10" fillId="14" borderId="112" xfId="0" applyFont="1" applyFill="1" applyBorder="1" applyAlignment="1">
      <alignment horizontal="center" vertical="center" wrapText="1"/>
    </xf>
    <xf numFmtId="0" fontId="11" fillId="14" borderId="144" xfId="0" applyFont="1" applyFill="1" applyBorder="1" applyAlignment="1">
      <alignment horizontal="center" vertical="center" wrapText="1"/>
    </xf>
    <xf numFmtId="0" fontId="10" fillId="14" borderId="102" xfId="0" applyFont="1" applyFill="1" applyBorder="1" applyAlignment="1">
      <alignment horizontal="center" vertical="center" wrapText="1"/>
    </xf>
    <xf numFmtId="0" fontId="8" fillId="32" borderId="88" xfId="0" applyFont="1" applyFill="1" applyBorder="1" applyAlignment="1">
      <alignment horizontal="center" wrapText="1"/>
    </xf>
    <xf numFmtId="0" fontId="8" fillId="32" borderId="53" xfId="0" applyFont="1" applyFill="1" applyBorder="1" applyAlignment="1">
      <alignment horizontal="center" wrapText="1"/>
    </xf>
    <xf numFmtId="0" fontId="68" fillId="0" borderId="49" xfId="0" applyFont="1" applyBorder="1" applyAlignment="1">
      <alignment horizontal="center" vertical="center" wrapText="1"/>
    </xf>
    <xf numFmtId="0" fontId="10" fillId="0" borderId="55" xfId="0" applyFont="1" applyBorder="1" applyAlignment="1">
      <alignment vertical="center" wrapText="1"/>
    </xf>
    <xf numFmtId="0" fontId="11" fillId="0" borderId="49" xfId="0" applyFont="1" applyBorder="1" applyAlignment="1">
      <alignment horizontal="center" vertical="center" wrapText="1"/>
    </xf>
    <xf numFmtId="0" fontId="10" fillId="0" borderId="52" xfId="0" applyFont="1" applyBorder="1" applyAlignment="1">
      <alignment horizontal="center" vertical="center" wrapText="1"/>
    </xf>
    <xf numFmtId="0" fontId="11" fillId="0" borderId="125" xfId="0" applyFont="1" applyBorder="1" applyAlignment="1">
      <alignment horizontal="center" vertical="center" wrapText="1"/>
    </xf>
    <xf numFmtId="0" fontId="10" fillId="0" borderId="140" xfId="0" applyFont="1" applyBorder="1" applyAlignment="1">
      <alignment horizontal="center" vertical="center" wrapText="1"/>
    </xf>
    <xf numFmtId="0" fontId="11" fillId="25" borderId="49" xfId="0" applyFont="1" applyFill="1" applyBorder="1" applyAlignment="1">
      <alignment horizontal="center" vertical="center" wrapText="1"/>
    </xf>
    <xf numFmtId="0" fontId="10" fillId="25" borderId="55" xfId="0" applyFont="1" applyFill="1" applyBorder="1" applyAlignment="1">
      <alignment horizontal="center" vertical="center" wrapText="1"/>
    </xf>
    <xf numFmtId="4" fontId="26" fillId="18" borderId="50" xfId="0" applyNumberFormat="1" applyFont="1" applyFill="1" applyBorder="1" applyAlignment="1">
      <alignment horizontal="center" vertical="center" wrapText="1"/>
    </xf>
    <xf numFmtId="4" fontId="26" fillId="18" borderId="64" xfId="0" applyNumberFormat="1" applyFont="1" applyFill="1" applyBorder="1" applyAlignment="1">
      <alignment horizontal="center" vertical="center" wrapText="1"/>
    </xf>
    <xf numFmtId="0" fontId="60" fillId="0" borderId="0" xfId="0" applyFont="1" applyAlignment="1">
      <alignment horizontal="left" wrapText="1"/>
    </xf>
    <xf numFmtId="4" fontId="60" fillId="0" borderId="0" xfId="0" applyNumberFormat="1" applyFont="1" applyAlignment="1">
      <alignment wrapText="1"/>
    </xf>
    <xf numFmtId="4" fontId="26" fillId="17" borderId="50" xfId="0" applyNumberFormat="1" applyFont="1" applyFill="1" applyBorder="1" applyAlignment="1">
      <alignment horizontal="center" vertical="center" wrapText="1"/>
    </xf>
    <xf numFmtId="4" fontId="26" fillId="17" borderId="64" xfId="0" applyNumberFormat="1" applyFont="1" applyFill="1" applyBorder="1" applyAlignment="1">
      <alignment horizontal="center" vertical="center" wrapText="1"/>
    </xf>
    <xf numFmtId="4" fontId="26" fillId="15" borderId="49" xfId="0" applyNumberFormat="1" applyFont="1" applyFill="1" applyBorder="1" applyAlignment="1">
      <alignment horizontal="center" vertical="center" wrapText="1"/>
    </xf>
    <xf numFmtId="4" fontId="26" fillId="15" borderId="52" xfId="0" applyNumberFormat="1" applyFont="1" applyFill="1" applyBorder="1" applyAlignment="1">
      <alignment horizontal="center" vertical="center" wrapText="1"/>
    </xf>
    <xf numFmtId="4" fontId="26" fillId="23" borderId="50" xfId="0" applyNumberFormat="1" applyFont="1" applyFill="1" applyBorder="1" applyAlignment="1">
      <alignment horizontal="center" vertical="center" wrapText="1"/>
    </xf>
    <xf numFmtId="4" fontId="26" fillId="23" borderId="64" xfId="0" applyNumberFormat="1" applyFont="1" applyFill="1" applyBorder="1" applyAlignment="1">
      <alignment horizontal="center" vertical="center" wrapText="1"/>
    </xf>
    <xf numFmtId="4" fontId="26" fillId="22" borderId="50" xfId="0" applyNumberFormat="1" applyFont="1" applyFill="1" applyBorder="1" applyAlignment="1">
      <alignment horizontal="center" vertical="center" wrapText="1"/>
    </xf>
    <xf numFmtId="4" fontId="26" fillId="22" borderId="64" xfId="0" applyNumberFormat="1" applyFont="1" applyFill="1" applyBorder="1" applyAlignment="1">
      <alignment horizontal="center" vertical="center" wrapText="1"/>
    </xf>
    <xf numFmtId="4" fontId="26" fillId="0" borderId="50" xfId="0" applyNumberFormat="1" applyFont="1" applyBorder="1" applyAlignment="1">
      <alignment horizontal="center" vertical="center" wrapText="1"/>
    </xf>
    <xf numFmtId="4" fontId="26" fillId="0" borderId="64" xfId="0" applyNumberFormat="1" applyFont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11" fillId="0" borderId="0" xfId="0" applyFont="1" applyFill="1" applyAlignment="1">
      <alignment horizontal="center" vertical="center" wrapText="1"/>
    </xf>
    <xf numFmtId="0" fontId="19" fillId="0" borderId="8" xfId="0" applyFont="1" applyBorder="1" applyAlignment="1">
      <alignment horizontal="center"/>
    </xf>
    <xf numFmtId="0" fontId="19" fillId="0" borderId="43" xfId="0" applyFont="1" applyBorder="1" applyAlignment="1">
      <alignment horizontal="center"/>
    </xf>
    <xf numFmtId="0" fontId="14" fillId="0" borderId="8" xfId="0" applyFont="1" applyBorder="1" applyAlignment="1">
      <alignment horizontal="center"/>
    </xf>
    <xf numFmtId="0" fontId="14" fillId="0" borderId="43" xfId="0" applyFont="1" applyBorder="1" applyAlignment="1">
      <alignment horizontal="center"/>
    </xf>
    <xf numFmtId="0" fontId="13" fillId="0" borderId="0" xfId="0" applyFont="1" applyAlignment="1">
      <alignment horizontal="center" wrapText="1"/>
    </xf>
    <xf numFmtId="0" fontId="11" fillId="17" borderId="50" xfId="0" applyFont="1" applyFill="1" applyBorder="1" applyAlignment="1">
      <alignment horizontal="left"/>
    </xf>
    <xf numFmtId="0" fontId="10" fillId="17" borderId="64" xfId="0" applyFont="1" applyFill="1" applyBorder="1" applyAlignment="1">
      <alignment horizontal="left"/>
    </xf>
    <xf numFmtId="0" fontId="11" fillId="0" borderId="90" xfId="0" applyFont="1" applyBorder="1" applyAlignment="1">
      <alignment horizontal="center" wrapText="1"/>
    </xf>
    <xf numFmtId="0" fontId="11" fillId="0" borderId="53" xfId="0" applyFont="1" applyBorder="1" applyAlignment="1">
      <alignment horizontal="center" wrapText="1"/>
    </xf>
    <xf numFmtId="0" fontId="66" fillId="17" borderId="50" xfId="0" applyFont="1" applyFill="1" applyBorder="1" applyAlignment="1">
      <alignment horizontal="center" vertical="center" wrapText="1"/>
    </xf>
    <xf numFmtId="0" fontId="22" fillId="17" borderId="64" xfId="0" applyFont="1" applyFill="1" applyBorder="1" applyAlignment="1">
      <alignment horizontal="center" vertical="center" wrapText="1"/>
    </xf>
    <xf numFmtId="0" fontId="11" fillId="0" borderId="50" xfId="0" applyFont="1" applyBorder="1" applyAlignment="1">
      <alignment horizontal="center"/>
    </xf>
    <xf numFmtId="0" fontId="10" fillId="0" borderId="64" xfId="0" applyFont="1" applyBorder="1"/>
    <xf numFmtId="0" fontId="12" fillId="17" borderId="0" xfId="0" applyFont="1" applyFill="1"/>
    <xf numFmtId="0" fontId="12" fillId="17" borderId="0" xfId="0" applyFont="1" applyFill="1" applyAlignment="1">
      <alignment horizontal="center"/>
    </xf>
    <xf numFmtId="4" fontId="10" fillId="0" borderId="0" xfId="0" applyNumberFormat="1" applyFont="1" applyAlignment="1">
      <alignment horizontal="center" wrapText="1"/>
    </xf>
    <xf numFmtId="0" fontId="10" fillId="0" borderId="0" xfId="0" applyFont="1" applyAlignment="1">
      <alignment horizontal="center" wrapText="1"/>
    </xf>
    <xf numFmtId="0" fontId="10" fillId="0" borderId="0" xfId="0" applyFont="1" applyAlignment="1">
      <alignment horizontal="left" wrapText="1"/>
    </xf>
    <xf numFmtId="0" fontId="14" fillId="0" borderId="0" xfId="0" applyFont="1" applyFill="1" applyAlignment="1">
      <alignment horizontal="left" vertical="center" wrapText="1"/>
    </xf>
    <xf numFmtId="0" fontId="10" fillId="0" borderId="0" xfId="0" applyFont="1" applyAlignment="1">
      <alignment wrapText="1"/>
    </xf>
    <xf numFmtId="0" fontId="66" fillId="0" borderId="50" xfId="0" applyFont="1" applyBorder="1" applyAlignment="1">
      <alignment horizontal="center" vertical="center" wrapText="1"/>
    </xf>
    <xf numFmtId="0" fontId="22" fillId="0" borderId="64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4" fillId="0" borderId="9" xfId="0" applyFont="1" applyBorder="1" applyAlignment="1">
      <alignment wrapText="1"/>
    </xf>
    <xf numFmtId="0" fontId="4" fillId="0" borderId="37" xfId="0" applyFont="1" applyBorder="1" applyAlignment="1">
      <alignment wrapText="1"/>
    </xf>
    <xf numFmtId="0" fontId="11" fillId="0" borderId="43" xfId="0" applyFont="1" applyBorder="1" applyAlignment="1">
      <alignment horizontal="center" vertical="center" wrapText="1"/>
    </xf>
    <xf numFmtId="0" fontId="4" fillId="0" borderId="82" xfId="0" applyFont="1" applyBorder="1" applyAlignment="1">
      <alignment wrapText="1"/>
    </xf>
    <xf numFmtId="0" fontId="4" fillId="0" borderId="13" xfId="0" applyFont="1" applyBorder="1" applyAlignment="1">
      <alignment wrapText="1"/>
    </xf>
    <xf numFmtId="0" fontId="22" fillId="0" borderId="8" xfId="0" applyFont="1" applyBorder="1" applyAlignment="1">
      <alignment horizontal="center" vertical="center" wrapText="1"/>
    </xf>
    <xf numFmtId="0" fontId="22" fillId="0" borderId="9" xfId="0" applyFont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37" xfId="0" applyBorder="1" applyAlignment="1">
      <alignment horizontal="center" vertical="center" wrapText="1"/>
    </xf>
    <xf numFmtId="0" fontId="22" fillId="0" borderId="19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0" fontId="0" fillId="0" borderId="16" xfId="0" applyBorder="1" applyAlignment="1">
      <alignment wrapText="1"/>
    </xf>
    <xf numFmtId="0" fontId="22" fillId="0" borderId="37" xfId="0" applyFont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 wrapText="1"/>
    </xf>
    <xf numFmtId="0" fontId="0" fillId="0" borderId="15" xfId="0" applyBorder="1" applyAlignment="1">
      <alignment wrapText="1"/>
    </xf>
    <xf numFmtId="0" fontId="0" fillId="0" borderId="141" xfId="0" applyBorder="1" applyAlignment="1">
      <alignment horizontal="center" vertical="center" wrapText="1"/>
    </xf>
    <xf numFmtId="4" fontId="22" fillId="0" borderId="37" xfId="0" applyNumberFormat="1" applyFont="1" applyBorder="1" applyAlignment="1">
      <alignment horizontal="center" vertical="center" wrapText="1"/>
    </xf>
    <xf numFmtId="4" fontId="0" fillId="0" borderId="15" xfId="0" applyNumberFormat="1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3" fontId="22" fillId="0" borderId="37" xfId="0" applyNumberFormat="1" applyFont="1" applyBorder="1" applyAlignment="1">
      <alignment horizontal="center" vertical="center" wrapText="1"/>
    </xf>
    <xf numFmtId="3" fontId="0" fillId="0" borderId="15" xfId="0" applyNumberFormat="1" applyBorder="1" applyAlignment="1">
      <alignment horizontal="center" vertical="center" wrapText="1"/>
    </xf>
    <xf numFmtId="49" fontId="22" fillId="0" borderId="8" xfId="0" applyNumberFormat="1" applyFont="1" applyBorder="1" applyAlignment="1">
      <alignment horizontal="center" vertical="center" wrapText="1"/>
    </xf>
    <xf numFmtId="49" fontId="0" fillId="0" borderId="141" xfId="0" applyNumberFormat="1" applyBorder="1" applyAlignment="1">
      <alignment horizontal="center" vertical="center" wrapText="1"/>
    </xf>
    <xf numFmtId="0" fontId="14" fillId="0" borderId="0" xfId="0" applyFont="1" applyAlignment="1">
      <alignment horizontal="center" wrapText="1"/>
    </xf>
    <xf numFmtId="0" fontId="10" fillId="0" borderId="0" xfId="0" applyFont="1"/>
  </cellXfs>
  <cellStyles count="3">
    <cellStyle name=";A" xfId="1"/>
    <cellStyle name="Normálna" xfId="0" builtinId="0"/>
    <cellStyle name="Normálna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'[1]porovnanie '!$B$6:$N$6</c:f>
              <c:numCache>
                <c:formatCode>General</c:formatCode>
                <c:ptCount val="13"/>
                <c:pt idx="0">
                  <c:v>143661.16</c:v>
                </c:pt>
                <c:pt idx="1">
                  <c:v>202082.22</c:v>
                </c:pt>
                <c:pt idx="2">
                  <c:v>129514.04</c:v>
                </c:pt>
                <c:pt idx="3">
                  <c:v>262526.78999999998</c:v>
                </c:pt>
                <c:pt idx="4">
                  <c:v>202736.37</c:v>
                </c:pt>
                <c:pt idx="5">
                  <c:v>50146.29</c:v>
                </c:pt>
                <c:pt idx="6">
                  <c:v>153615.60999999999</c:v>
                </c:pt>
                <c:pt idx="7">
                  <c:v>180702.62</c:v>
                </c:pt>
                <c:pt idx="8">
                  <c:v>145498.9</c:v>
                </c:pt>
                <c:pt idx="9">
                  <c:v>162257.29</c:v>
                </c:pt>
                <c:pt idx="10">
                  <c:v>164809.82999999999</c:v>
                </c:pt>
                <c:pt idx="11">
                  <c:v>155932.32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ED-4E07-A3B1-4AAC9E3753CB}"/>
            </c:ext>
          </c:extLst>
        </c:ser>
        <c:ser>
          <c:idx val="1"/>
          <c:order val="1"/>
          <c:invertIfNegative val="0"/>
          <c:val>
            <c:numRef>
              <c:f>'[1]porovnanie '!$B$7:$N$7</c:f>
              <c:numCache>
                <c:formatCode>General</c:formatCode>
                <c:ptCount val="13"/>
                <c:pt idx="0">
                  <c:v>253313.58</c:v>
                </c:pt>
                <c:pt idx="1">
                  <c:v>213991.97</c:v>
                </c:pt>
                <c:pt idx="2">
                  <c:v>143848.37</c:v>
                </c:pt>
                <c:pt idx="3">
                  <c:v>252332.37</c:v>
                </c:pt>
                <c:pt idx="4">
                  <c:v>170773.35</c:v>
                </c:pt>
                <c:pt idx="5">
                  <c:v>26478.76</c:v>
                </c:pt>
                <c:pt idx="6">
                  <c:v>178074.39</c:v>
                </c:pt>
                <c:pt idx="7">
                  <c:v>188472.42</c:v>
                </c:pt>
                <c:pt idx="8">
                  <c:v>165313.01999999999</c:v>
                </c:pt>
                <c:pt idx="9">
                  <c:v>171592.64</c:v>
                </c:pt>
                <c:pt idx="10">
                  <c:v>183134.04</c:v>
                </c:pt>
                <c:pt idx="11">
                  <c:v>182772.46</c:v>
                </c:pt>
                <c:pt idx="12">
                  <c:v>116641.9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ED-4E07-A3B1-4AAC9E3753CB}"/>
            </c:ext>
          </c:extLst>
        </c:ser>
        <c:ser>
          <c:idx val="2"/>
          <c:order val="2"/>
          <c:invertIfNegative val="0"/>
          <c:val>
            <c:numRef>
              <c:f>'[1]porovnanie '!$B$8:$N$8</c:f>
              <c:numCache>
                <c:formatCode>General</c:formatCode>
                <c:ptCount val="13"/>
                <c:pt idx="0">
                  <c:v>269742.12</c:v>
                </c:pt>
                <c:pt idx="1">
                  <c:v>228563.63</c:v>
                </c:pt>
                <c:pt idx="2">
                  <c:v>162363.26999999999</c:v>
                </c:pt>
                <c:pt idx="3">
                  <c:v>233390.92</c:v>
                </c:pt>
                <c:pt idx="4">
                  <c:v>232693.62</c:v>
                </c:pt>
                <c:pt idx="5">
                  <c:v>21423.89</c:v>
                </c:pt>
                <c:pt idx="6">
                  <c:v>188255.13</c:v>
                </c:pt>
                <c:pt idx="7">
                  <c:v>211266.45</c:v>
                </c:pt>
                <c:pt idx="8">
                  <c:v>184705.01</c:v>
                </c:pt>
                <c:pt idx="9">
                  <c:v>195210.25</c:v>
                </c:pt>
                <c:pt idx="10">
                  <c:v>206070.24</c:v>
                </c:pt>
                <c:pt idx="11">
                  <c:v>201237.14</c:v>
                </c:pt>
                <c:pt idx="12">
                  <c:v>19256.54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ED-4E07-A3B1-4AAC9E3753CB}"/>
            </c:ext>
          </c:extLst>
        </c:ser>
        <c:ser>
          <c:idx val="3"/>
          <c:order val="3"/>
          <c:invertIfNegative val="0"/>
          <c:val>
            <c:numRef>
              <c:f>'[1]porovnanie '!$B$9:$N$9</c:f>
              <c:numCache>
                <c:formatCode>General</c:formatCode>
                <c:ptCount val="13"/>
                <c:pt idx="0">
                  <c:v>313339.84000000003</c:v>
                </c:pt>
                <c:pt idx="1">
                  <c:v>261941.35</c:v>
                </c:pt>
                <c:pt idx="2">
                  <c:v>195960.3</c:v>
                </c:pt>
                <c:pt idx="3">
                  <c:v>302535.75</c:v>
                </c:pt>
                <c:pt idx="4">
                  <c:v>213886.58</c:v>
                </c:pt>
                <c:pt idx="5">
                  <c:v>132816.87</c:v>
                </c:pt>
                <c:pt idx="6">
                  <c:v>226465.21</c:v>
                </c:pt>
                <c:pt idx="7">
                  <c:v>249186.35</c:v>
                </c:pt>
                <c:pt idx="8">
                  <c:v>216064.76</c:v>
                </c:pt>
                <c:pt idx="9">
                  <c:v>229690.37</c:v>
                </c:pt>
                <c:pt idx="10">
                  <c:v>237204.81</c:v>
                </c:pt>
                <c:pt idx="11">
                  <c:v>224744.9</c:v>
                </c:pt>
                <c:pt idx="12">
                  <c:v>41158.239999999998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ED-4E07-A3B1-4AAC9E3753CB}"/>
            </c:ext>
          </c:extLst>
        </c:ser>
        <c:ser>
          <c:idx val="4"/>
          <c:order val="4"/>
          <c:invertIfNegative val="0"/>
          <c:val>
            <c:numRef>
              <c:f>'[1]porovnanie '!$B$10:$N$10</c:f>
              <c:numCache>
                <c:formatCode>General</c:formatCode>
                <c:ptCount val="13"/>
                <c:pt idx="0">
                  <c:v>360664</c:v>
                </c:pt>
                <c:pt idx="1">
                  <c:v>245807</c:v>
                </c:pt>
                <c:pt idx="2">
                  <c:v>215731</c:v>
                </c:pt>
                <c:pt idx="3">
                  <c:v>349057</c:v>
                </c:pt>
                <c:pt idx="4">
                  <c:v>135228</c:v>
                </c:pt>
                <c:pt idx="5">
                  <c:v>120488</c:v>
                </c:pt>
                <c:pt idx="6">
                  <c:v>192765</c:v>
                </c:pt>
                <c:pt idx="7">
                  <c:v>211486</c:v>
                </c:pt>
                <c:pt idx="8">
                  <c:v>182700</c:v>
                </c:pt>
                <c:pt idx="9">
                  <c:v>194085</c:v>
                </c:pt>
                <c:pt idx="10">
                  <c:v>198783</c:v>
                </c:pt>
                <c:pt idx="11">
                  <c:v>187232</c:v>
                </c:pt>
                <c:pt idx="12">
                  <c:v>49619.03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CED-4E07-A3B1-4AAC9E3753CB}"/>
            </c:ext>
          </c:extLst>
        </c:ser>
        <c:ser>
          <c:idx val="5"/>
          <c:order val="5"/>
          <c:invertIfNegative val="0"/>
          <c:val>
            <c:numRef>
              <c:f>'[1]porovnanie '!$B$11:$N$11</c:f>
              <c:numCache>
                <c:formatCode>General</c:formatCode>
                <c:ptCount val="13"/>
                <c:pt idx="0">
                  <c:v>290047</c:v>
                </c:pt>
                <c:pt idx="1">
                  <c:v>227179</c:v>
                </c:pt>
                <c:pt idx="2">
                  <c:v>179997</c:v>
                </c:pt>
                <c:pt idx="3">
                  <c:v>243473</c:v>
                </c:pt>
                <c:pt idx="4">
                  <c:v>68463</c:v>
                </c:pt>
                <c:pt idx="5">
                  <c:v>29514</c:v>
                </c:pt>
                <c:pt idx="6">
                  <c:v>188375</c:v>
                </c:pt>
                <c:pt idx="7">
                  <c:v>209950</c:v>
                </c:pt>
                <c:pt idx="8">
                  <c:v>193666</c:v>
                </c:pt>
                <c:pt idx="9">
                  <c:v>195649</c:v>
                </c:pt>
                <c:pt idx="10">
                  <c:v>203189</c:v>
                </c:pt>
                <c:pt idx="11">
                  <c:v>199637</c:v>
                </c:pt>
                <c:pt idx="12">
                  <c:v>-70554.13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CED-4E07-A3B1-4AAC9E3753CB}"/>
            </c:ext>
          </c:extLst>
        </c:ser>
        <c:ser>
          <c:idx val="6"/>
          <c:order val="6"/>
          <c:invertIfNegative val="0"/>
          <c:val>
            <c:numRef>
              <c:f>'[1]porovnanie '!$B$12:$N$12</c:f>
              <c:numCache>
                <c:formatCode>General</c:formatCode>
                <c:ptCount val="13"/>
                <c:pt idx="0">
                  <c:v>290050</c:v>
                </c:pt>
                <c:pt idx="1">
                  <c:v>249508</c:v>
                </c:pt>
                <c:pt idx="2">
                  <c:v>194748</c:v>
                </c:pt>
                <c:pt idx="3">
                  <c:v>257717</c:v>
                </c:pt>
                <c:pt idx="4">
                  <c:v>96082</c:v>
                </c:pt>
                <c:pt idx="5">
                  <c:v>80868</c:v>
                </c:pt>
                <c:pt idx="6">
                  <c:v>220373</c:v>
                </c:pt>
                <c:pt idx="7">
                  <c:v>227633</c:v>
                </c:pt>
                <c:pt idx="8">
                  <c:v>216812</c:v>
                </c:pt>
                <c:pt idx="9">
                  <c:v>225214</c:v>
                </c:pt>
                <c:pt idx="10">
                  <c:v>229256</c:v>
                </c:pt>
                <c:pt idx="11">
                  <c:v>217622</c:v>
                </c:pt>
                <c:pt idx="12">
                  <c:v>8085.98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CED-4E07-A3B1-4AAC9E3753CB}"/>
            </c:ext>
          </c:extLst>
        </c:ser>
        <c:ser>
          <c:idx val="7"/>
          <c:order val="7"/>
          <c:invertIfNegative val="0"/>
          <c:val>
            <c:numRef>
              <c:f>'[1]porovnanie '!$B$15:$N$15</c:f>
              <c:numCache>
                <c:formatCode>General</c:formatCode>
                <c:ptCount val="13"/>
                <c:pt idx="0">
                  <c:v>297700</c:v>
                </c:pt>
                <c:pt idx="1">
                  <c:v>258847</c:v>
                </c:pt>
                <c:pt idx="2">
                  <c:v>216521</c:v>
                </c:pt>
                <c:pt idx="3">
                  <c:v>264552</c:v>
                </c:pt>
                <c:pt idx="4">
                  <c:v>138180</c:v>
                </c:pt>
                <c:pt idx="5">
                  <c:v>155901</c:v>
                </c:pt>
                <c:pt idx="6">
                  <c:v>241275</c:v>
                </c:pt>
                <c:pt idx="7">
                  <c:v>238059</c:v>
                </c:pt>
                <c:pt idx="8">
                  <c:v>222538</c:v>
                </c:pt>
                <c:pt idx="9">
                  <c:v>224655</c:v>
                </c:pt>
                <c:pt idx="10">
                  <c:v>231337</c:v>
                </c:pt>
                <c:pt idx="11">
                  <c:v>227390</c:v>
                </c:pt>
                <c:pt idx="12">
                  <c:v>-11915.9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CED-4E07-A3B1-4AAC9E375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0688040"/>
        <c:axId val="1"/>
      </c:barChart>
      <c:catAx>
        <c:axId val="480688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48068804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k-SK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k-SK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3EE-445A-B1BF-C18279A905FE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63EE-445A-B1BF-C18279A90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81918464"/>
        <c:axId val="1"/>
        <c:axId val="0"/>
      </c:bar3DChart>
      <c:catAx>
        <c:axId val="481918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48191846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F0F-4E98-BCA6-D89A4862ED8F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6F0F-4E98-BCA6-D89A4862ED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3558800"/>
        <c:axId val="1"/>
        <c:axId val="0"/>
      </c:bar3DChart>
      <c:catAx>
        <c:axId val="503558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0355880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527-4C8B-ADA8-65E08F504E66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3527-4C8B-ADA8-65E08F504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3561096"/>
        <c:axId val="1"/>
      </c:barChart>
      <c:catAx>
        <c:axId val="503561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035610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B3D-4218-9FFC-7CA3702D5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3563720"/>
        <c:axId val="1"/>
        <c:axId val="0"/>
      </c:bar3DChart>
      <c:catAx>
        <c:axId val="503563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035637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3F0-4033-B95E-3372D5BE7B65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03F0-4033-B95E-3372D5BE7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3566344"/>
        <c:axId val="1"/>
        <c:axId val="0"/>
      </c:bar3DChart>
      <c:catAx>
        <c:axId val="503566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03566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5D6-4536-94C9-B5195248BCBB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45D6-4536-94C9-B5195248BC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3568640"/>
        <c:axId val="1"/>
        <c:axId val="0"/>
      </c:bar3DChart>
      <c:catAx>
        <c:axId val="503568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0356864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95C-4F68-A3F4-128B0F267F51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895C-4F68-A3F4-128B0F267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3570936"/>
        <c:axId val="1"/>
      </c:barChart>
      <c:catAx>
        <c:axId val="503570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035709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38A-46D9-A9B0-FC628E67A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4131720"/>
        <c:axId val="1"/>
        <c:axId val="0"/>
      </c:bar3DChart>
      <c:catAx>
        <c:axId val="504131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041317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206-4D35-83CF-5EE16A6D741A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0206-4D35-83CF-5EE16A6D74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4134344"/>
        <c:axId val="1"/>
        <c:axId val="0"/>
      </c:bar3DChart>
      <c:catAx>
        <c:axId val="504134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04134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02E-4DDD-B061-7ABB210E758A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402E-4DDD-B061-7ABB210E75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4136640"/>
        <c:axId val="1"/>
        <c:axId val="0"/>
      </c:bar3DChart>
      <c:catAx>
        <c:axId val="504136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0413664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E82-43DC-AFA7-E213755729EC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0E82-43DC-AFA7-E21375572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4139264"/>
        <c:axId val="1"/>
        <c:axId val="0"/>
      </c:bar3DChart>
      <c:catAx>
        <c:axId val="504139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0413926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C20-4BFF-9993-C86EC8B1D8A3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DC20-4BFF-9993-C86EC8B1D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06650312"/>
        <c:axId val="1"/>
        <c:axId val="0"/>
      </c:bar3DChart>
      <c:catAx>
        <c:axId val="406650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40665031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82A-4FA2-96A6-06A4B196848D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D82A-4FA2-96A6-06A4B1968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4141560"/>
        <c:axId val="1"/>
      </c:barChart>
      <c:catAx>
        <c:axId val="504141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0414156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757-4C98-82A4-5E9222C27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4144184"/>
        <c:axId val="1"/>
        <c:axId val="0"/>
      </c:bar3DChart>
      <c:catAx>
        <c:axId val="504144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041441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14B-4AAD-8E3B-BD11A59C4D8B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314B-4AAD-8E3B-BD11A59C4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4146808"/>
        <c:axId val="1"/>
        <c:axId val="0"/>
      </c:bar3DChart>
      <c:catAx>
        <c:axId val="504146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04146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4CF-43EA-B329-430A1901AEF9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D4CF-43EA-B329-430A1901A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4149104"/>
        <c:axId val="1"/>
        <c:axId val="0"/>
      </c:bar3DChart>
      <c:catAx>
        <c:axId val="504149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0414910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2C9-4968-9F40-3F94755BABA8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B2C9-4968-9F40-3F94755BA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4151400"/>
        <c:axId val="1"/>
      </c:barChart>
      <c:catAx>
        <c:axId val="504151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041514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DCF-4C35-95D5-C4920612D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4154024"/>
        <c:axId val="1"/>
        <c:axId val="0"/>
      </c:bar3DChart>
      <c:catAx>
        <c:axId val="504154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0415402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D84-4818-AD92-871EA73438E9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5D84-4818-AD92-871EA73438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4156648"/>
        <c:axId val="1"/>
        <c:axId val="0"/>
      </c:bar3DChart>
      <c:catAx>
        <c:axId val="504156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04156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9B0-4975-8C74-49533514B016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D9B0-4975-8C74-49533514B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4158944"/>
        <c:axId val="1"/>
        <c:axId val="0"/>
      </c:bar3DChart>
      <c:catAx>
        <c:axId val="504158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0415894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836-4F6C-9D8E-C83435B38BFE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1836-4F6C-9D8E-C83435B38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4161568"/>
        <c:axId val="1"/>
        <c:axId val="0"/>
      </c:bar3DChart>
      <c:catAx>
        <c:axId val="504161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0416156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4AB-4EF0-8615-87C9A94C364F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4AB-4EF0-8615-87C9A94C3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4877008"/>
        <c:axId val="1"/>
        <c:axId val="0"/>
      </c:bar3DChart>
      <c:catAx>
        <c:axId val="504877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0487700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1AE-4471-A1B2-DB440C5C9DFD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D1AE-4471-A1B2-DB440C5C9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06652936"/>
        <c:axId val="1"/>
        <c:axId val="0"/>
      </c:bar3DChart>
      <c:catAx>
        <c:axId val="406652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4066529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743-4696-A9BD-DD30E3A1A106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D743-4696-A9BD-DD30E3A1A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4879632"/>
        <c:axId val="1"/>
        <c:axId val="0"/>
      </c:bar3DChart>
      <c:catAx>
        <c:axId val="504879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0487963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967-494C-864E-BCE0056FDEFA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3967-494C-864E-BCE0056FD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4882256"/>
        <c:axId val="1"/>
        <c:axId val="0"/>
      </c:bar3DChart>
      <c:catAx>
        <c:axId val="504882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0488225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C22-45CB-86C4-E4D75DC7F719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1C22-45CB-86C4-E4D75DC7F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4884880"/>
        <c:axId val="1"/>
        <c:axId val="0"/>
      </c:bar3DChart>
      <c:catAx>
        <c:axId val="504884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0488488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C68-4198-AEB9-69CFE0D847C6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1C68-4198-AEB9-69CFE0D847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4887504"/>
        <c:axId val="1"/>
        <c:axId val="0"/>
      </c:bar3DChart>
      <c:catAx>
        <c:axId val="504887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0488750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7F6-4AF8-80A3-F4D89CF1A788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67F6-4AF8-80A3-F4D89CF1A7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4890128"/>
        <c:axId val="1"/>
        <c:axId val="0"/>
      </c:bar3DChart>
      <c:catAx>
        <c:axId val="504890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0489012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46F-48B5-8C41-DC2CD578DE11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446F-48B5-8C41-DC2CD578D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4892752"/>
        <c:axId val="1"/>
        <c:axId val="0"/>
      </c:bar3DChart>
      <c:catAx>
        <c:axId val="504892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0489275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413-4D70-9B5A-7AF86E6E6B19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9413-4D70-9B5A-7AF86E6E6B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4895376"/>
        <c:axId val="1"/>
        <c:axId val="0"/>
      </c:bar3DChart>
      <c:catAx>
        <c:axId val="504895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048953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A4D-46EF-8578-21BAC4FF054A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3A4D-46EF-8578-21BAC4FF0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4898000"/>
        <c:axId val="1"/>
        <c:axId val="0"/>
      </c:bar3DChart>
      <c:catAx>
        <c:axId val="504898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0489800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5D4-425B-8A2F-EB053321CC1D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35D4-425B-8A2F-EB053321C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4900624"/>
        <c:axId val="1"/>
        <c:axId val="0"/>
      </c:bar3DChart>
      <c:catAx>
        <c:axId val="504900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0490062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EE4-45DA-890F-4E6608B3E736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CEE4-45DA-890F-4E6608B3E7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4903248"/>
        <c:axId val="1"/>
        <c:axId val="0"/>
      </c:bar3DChart>
      <c:catAx>
        <c:axId val="504903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0490324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B9B-4B7A-9E9E-62353F3D810A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4B9B-4B7A-9E9E-62353F3D81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81922232"/>
        <c:axId val="1"/>
        <c:axId val="0"/>
      </c:bar3DChart>
      <c:catAx>
        <c:axId val="481922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48192223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4FB-4D4C-BFF1-A1E92B11671E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D4FB-4D4C-BFF1-A1E92B116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4905872"/>
        <c:axId val="1"/>
        <c:axId val="0"/>
      </c:bar3DChart>
      <c:catAx>
        <c:axId val="504905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0490587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DAD-493C-8D08-53F21F4717CE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2DAD-493C-8D08-53F21F471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5692776"/>
        <c:axId val="1"/>
        <c:axId val="0"/>
      </c:bar3DChart>
      <c:catAx>
        <c:axId val="505692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056927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51F-44DA-BABF-4E18DD009C79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C51F-44DA-BABF-4E18DD009C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5695400"/>
        <c:axId val="1"/>
        <c:axId val="0"/>
      </c:bar3DChart>
      <c:catAx>
        <c:axId val="505695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0569540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C0E-455F-82F4-F390C5200BE5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5C0E-455F-82F4-F390C5200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5698024"/>
        <c:axId val="1"/>
        <c:axId val="0"/>
      </c:bar3DChart>
      <c:catAx>
        <c:axId val="505698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0569802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C95-429D-A63D-E8EDA3679EA3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0C95-429D-A63D-E8EDA3679E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5700648"/>
        <c:axId val="1"/>
        <c:axId val="0"/>
      </c:bar3DChart>
      <c:catAx>
        <c:axId val="505700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0570064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71B-46AC-B4F6-A13916D3F1E5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C71B-46AC-B4F6-A13916D3F1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5703272"/>
        <c:axId val="1"/>
        <c:axId val="0"/>
      </c:bar3DChart>
      <c:catAx>
        <c:axId val="505703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0570327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AAC-4DF2-8819-EE91C71B465E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1AAC-4DF2-8819-EE91C71B4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5705896"/>
        <c:axId val="1"/>
        <c:axId val="0"/>
      </c:bar3DChart>
      <c:catAx>
        <c:axId val="505705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0570589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B50-4867-B296-093E83C6BE8C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5B50-4867-B296-093E83C6B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5708520"/>
        <c:axId val="1"/>
        <c:axId val="0"/>
      </c:bar3DChart>
      <c:catAx>
        <c:axId val="505708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0570852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F67-4F7D-96C6-D9FD892FAC05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9F67-4F7D-96C6-D9FD892FAC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5710816"/>
        <c:axId val="1"/>
      </c:barChart>
      <c:catAx>
        <c:axId val="505710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057108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354-4695-A2D9-8977F1039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5713440"/>
        <c:axId val="1"/>
        <c:axId val="0"/>
      </c:bar3DChart>
      <c:catAx>
        <c:axId val="505713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057134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50D-4942-A17E-016DACD59B51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850D-4942-A17E-016DACD59B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2205256"/>
        <c:axId val="1"/>
      </c:barChart>
      <c:catAx>
        <c:axId val="482205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4822052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F52-4DBA-854F-CB4E1CE5392E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3F52-4DBA-854F-CB4E1CE539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5716064"/>
        <c:axId val="1"/>
        <c:axId val="0"/>
      </c:bar3DChart>
      <c:catAx>
        <c:axId val="505716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05716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069-443F-BB3D-315A6F851366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9069-443F-BB3D-315A6F851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5718360"/>
        <c:axId val="1"/>
        <c:axId val="0"/>
      </c:bar3DChart>
      <c:catAx>
        <c:axId val="505718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0571836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8CD-445E-A495-D2BB1944DD99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28CD-445E-A495-D2BB1944D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5720656"/>
        <c:axId val="1"/>
      </c:barChart>
      <c:catAx>
        <c:axId val="505720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057206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2CC-4A26-92E4-5BA05450A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5723280"/>
        <c:axId val="1"/>
        <c:axId val="0"/>
      </c:bar3DChart>
      <c:catAx>
        <c:axId val="505723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057232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C6B-48BF-8935-0EAA2ED01BC7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3C6B-48BF-8935-0EAA2ED01B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6895248"/>
        <c:axId val="1"/>
        <c:axId val="0"/>
      </c:bar3DChart>
      <c:catAx>
        <c:axId val="50689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06895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335-4A13-BBD1-0361B1A9DA36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A335-4A13-BBD1-0361B1A9DA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6897544"/>
        <c:axId val="1"/>
        <c:axId val="0"/>
      </c:bar3DChart>
      <c:catAx>
        <c:axId val="506897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0689754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'[2]porovnanie '!$B$6:$N$6</c:f>
              <c:numCache>
                <c:formatCode>General</c:formatCode>
                <c:ptCount val="13"/>
                <c:pt idx="0">
                  <c:v>143661.16</c:v>
                </c:pt>
                <c:pt idx="1">
                  <c:v>202082.22</c:v>
                </c:pt>
                <c:pt idx="2">
                  <c:v>129514.04</c:v>
                </c:pt>
                <c:pt idx="3">
                  <c:v>262526.78999999998</c:v>
                </c:pt>
                <c:pt idx="4">
                  <c:v>202736.37</c:v>
                </c:pt>
                <c:pt idx="5">
                  <c:v>50146.29</c:v>
                </c:pt>
                <c:pt idx="6">
                  <c:v>153615.60999999999</c:v>
                </c:pt>
                <c:pt idx="7">
                  <c:v>180702.62</c:v>
                </c:pt>
                <c:pt idx="8">
                  <c:v>145498.9</c:v>
                </c:pt>
                <c:pt idx="9">
                  <c:v>162257.29</c:v>
                </c:pt>
                <c:pt idx="10">
                  <c:v>164809.82999999999</c:v>
                </c:pt>
                <c:pt idx="11">
                  <c:v>155932.32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77-4559-BEA6-92E1A64562BA}"/>
            </c:ext>
          </c:extLst>
        </c:ser>
        <c:ser>
          <c:idx val="1"/>
          <c:order val="1"/>
          <c:invertIfNegative val="0"/>
          <c:val>
            <c:numRef>
              <c:f>'[2]porovnanie '!$B$7:$N$7</c:f>
              <c:numCache>
                <c:formatCode>General</c:formatCode>
                <c:ptCount val="13"/>
                <c:pt idx="0">
                  <c:v>253313.58</c:v>
                </c:pt>
                <c:pt idx="1">
                  <c:v>213991.97</c:v>
                </c:pt>
                <c:pt idx="2">
                  <c:v>143848.37</c:v>
                </c:pt>
                <c:pt idx="3">
                  <c:v>252332.37</c:v>
                </c:pt>
                <c:pt idx="4">
                  <c:v>170773.35</c:v>
                </c:pt>
                <c:pt idx="5">
                  <c:v>26478.76</c:v>
                </c:pt>
                <c:pt idx="6">
                  <c:v>178074.39</c:v>
                </c:pt>
                <c:pt idx="7">
                  <c:v>188472.42</c:v>
                </c:pt>
                <c:pt idx="8">
                  <c:v>165313.01999999999</c:v>
                </c:pt>
                <c:pt idx="9">
                  <c:v>171592.64</c:v>
                </c:pt>
                <c:pt idx="10">
                  <c:v>183134.04</c:v>
                </c:pt>
                <c:pt idx="11">
                  <c:v>182772.46</c:v>
                </c:pt>
                <c:pt idx="12">
                  <c:v>116641.9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77-4559-BEA6-92E1A64562BA}"/>
            </c:ext>
          </c:extLst>
        </c:ser>
        <c:ser>
          <c:idx val="2"/>
          <c:order val="2"/>
          <c:invertIfNegative val="0"/>
          <c:val>
            <c:numRef>
              <c:f>'[2]porovnanie '!$B$8:$N$8</c:f>
              <c:numCache>
                <c:formatCode>General</c:formatCode>
                <c:ptCount val="13"/>
                <c:pt idx="0">
                  <c:v>269742.12</c:v>
                </c:pt>
                <c:pt idx="1">
                  <c:v>228563.63</c:v>
                </c:pt>
                <c:pt idx="2">
                  <c:v>162363.26999999999</c:v>
                </c:pt>
                <c:pt idx="3">
                  <c:v>233390.92</c:v>
                </c:pt>
                <c:pt idx="4">
                  <c:v>232693.62</c:v>
                </c:pt>
                <c:pt idx="5">
                  <c:v>21423.89</c:v>
                </c:pt>
                <c:pt idx="6">
                  <c:v>188255.13</c:v>
                </c:pt>
                <c:pt idx="7">
                  <c:v>211266.45</c:v>
                </c:pt>
                <c:pt idx="8">
                  <c:v>184705.01</c:v>
                </c:pt>
                <c:pt idx="9">
                  <c:v>195210.25</c:v>
                </c:pt>
                <c:pt idx="10">
                  <c:v>206070.24</c:v>
                </c:pt>
                <c:pt idx="11">
                  <c:v>201237.14</c:v>
                </c:pt>
                <c:pt idx="12">
                  <c:v>19256.54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77-4559-BEA6-92E1A64562BA}"/>
            </c:ext>
          </c:extLst>
        </c:ser>
        <c:ser>
          <c:idx val="3"/>
          <c:order val="3"/>
          <c:invertIfNegative val="0"/>
          <c:val>
            <c:numRef>
              <c:f>'[2]porovnanie '!$B$9:$N$9</c:f>
              <c:numCache>
                <c:formatCode>General</c:formatCode>
                <c:ptCount val="13"/>
                <c:pt idx="0">
                  <c:v>313339.84000000003</c:v>
                </c:pt>
                <c:pt idx="1">
                  <c:v>261941.35</c:v>
                </c:pt>
                <c:pt idx="2">
                  <c:v>195960.3</c:v>
                </c:pt>
                <c:pt idx="3">
                  <c:v>302535.75</c:v>
                </c:pt>
                <c:pt idx="4">
                  <c:v>213886.58</c:v>
                </c:pt>
                <c:pt idx="5">
                  <c:v>132816.87</c:v>
                </c:pt>
                <c:pt idx="6">
                  <c:v>226465.21</c:v>
                </c:pt>
                <c:pt idx="7">
                  <c:v>249186.35</c:v>
                </c:pt>
                <c:pt idx="8">
                  <c:v>216064.76</c:v>
                </c:pt>
                <c:pt idx="9">
                  <c:v>229690.37</c:v>
                </c:pt>
                <c:pt idx="10">
                  <c:v>237204.81</c:v>
                </c:pt>
                <c:pt idx="11">
                  <c:v>224744.9</c:v>
                </c:pt>
                <c:pt idx="12">
                  <c:v>41158.239999999998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677-4559-BEA6-92E1A64562BA}"/>
            </c:ext>
          </c:extLst>
        </c:ser>
        <c:ser>
          <c:idx val="4"/>
          <c:order val="4"/>
          <c:invertIfNegative val="0"/>
          <c:val>
            <c:numRef>
              <c:f>'[2]porovnanie '!$B$10:$N$10</c:f>
              <c:numCache>
                <c:formatCode>General</c:formatCode>
                <c:ptCount val="13"/>
                <c:pt idx="0">
                  <c:v>360664</c:v>
                </c:pt>
                <c:pt idx="1">
                  <c:v>245807</c:v>
                </c:pt>
                <c:pt idx="2">
                  <c:v>215731</c:v>
                </c:pt>
                <c:pt idx="3">
                  <c:v>349057</c:v>
                </c:pt>
                <c:pt idx="4">
                  <c:v>135228</c:v>
                </c:pt>
                <c:pt idx="5">
                  <c:v>120488</c:v>
                </c:pt>
                <c:pt idx="6">
                  <c:v>192765</c:v>
                </c:pt>
                <c:pt idx="7">
                  <c:v>211486</c:v>
                </c:pt>
                <c:pt idx="8">
                  <c:v>182700</c:v>
                </c:pt>
                <c:pt idx="9">
                  <c:v>194085</c:v>
                </c:pt>
                <c:pt idx="10">
                  <c:v>198783</c:v>
                </c:pt>
                <c:pt idx="11">
                  <c:v>187232</c:v>
                </c:pt>
                <c:pt idx="12">
                  <c:v>49619.03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677-4559-BEA6-92E1A64562BA}"/>
            </c:ext>
          </c:extLst>
        </c:ser>
        <c:ser>
          <c:idx val="5"/>
          <c:order val="5"/>
          <c:invertIfNegative val="0"/>
          <c:val>
            <c:numRef>
              <c:f>'[2]porovnanie '!$B$11:$N$11</c:f>
              <c:numCache>
                <c:formatCode>General</c:formatCode>
                <c:ptCount val="13"/>
                <c:pt idx="0">
                  <c:v>290047</c:v>
                </c:pt>
                <c:pt idx="1">
                  <c:v>227179</c:v>
                </c:pt>
                <c:pt idx="2">
                  <c:v>179997</c:v>
                </c:pt>
                <c:pt idx="3">
                  <c:v>243473</c:v>
                </c:pt>
                <c:pt idx="4">
                  <c:v>68463</c:v>
                </c:pt>
                <c:pt idx="5">
                  <c:v>29514</c:v>
                </c:pt>
                <c:pt idx="6">
                  <c:v>188375</c:v>
                </c:pt>
                <c:pt idx="7">
                  <c:v>209950</c:v>
                </c:pt>
                <c:pt idx="8">
                  <c:v>193666</c:v>
                </c:pt>
                <c:pt idx="9">
                  <c:v>195649</c:v>
                </c:pt>
                <c:pt idx="10">
                  <c:v>203189</c:v>
                </c:pt>
                <c:pt idx="11">
                  <c:v>199637</c:v>
                </c:pt>
                <c:pt idx="12">
                  <c:v>-70554.13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677-4559-BEA6-92E1A64562BA}"/>
            </c:ext>
          </c:extLst>
        </c:ser>
        <c:ser>
          <c:idx val="6"/>
          <c:order val="6"/>
          <c:invertIfNegative val="0"/>
          <c:val>
            <c:numRef>
              <c:f>'[2]porovnanie '!$B$12:$N$12</c:f>
              <c:numCache>
                <c:formatCode>General</c:formatCode>
                <c:ptCount val="13"/>
                <c:pt idx="0">
                  <c:v>290050</c:v>
                </c:pt>
                <c:pt idx="1">
                  <c:v>249508</c:v>
                </c:pt>
                <c:pt idx="2">
                  <c:v>194748</c:v>
                </c:pt>
                <c:pt idx="3">
                  <c:v>257717</c:v>
                </c:pt>
                <c:pt idx="4">
                  <c:v>96082</c:v>
                </c:pt>
                <c:pt idx="5">
                  <c:v>80868</c:v>
                </c:pt>
                <c:pt idx="6">
                  <c:v>220373</c:v>
                </c:pt>
                <c:pt idx="7">
                  <c:v>227633</c:v>
                </c:pt>
                <c:pt idx="8">
                  <c:v>216812</c:v>
                </c:pt>
                <c:pt idx="9">
                  <c:v>225214</c:v>
                </c:pt>
                <c:pt idx="10">
                  <c:v>229256</c:v>
                </c:pt>
                <c:pt idx="11">
                  <c:v>217622</c:v>
                </c:pt>
                <c:pt idx="12">
                  <c:v>8085.98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677-4559-BEA6-92E1A64562BA}"/>
            </c:ext>
          </c:extLst>
        </c:ser>
        <c:ser>
          <c:idx val="7"/>
          <c:order val="7"/>
          <c:invertIfNegative val="0"/>
          <c:val>
            <c:numRef>
              <c:f>'[2]porovnanie '!$B$15:$N$15</c:f>
              <c:numCache>
                <c:formatCode>General</c:formatCode>
                <c:ptCount val="13"/>
                <c:pt idx="0">
                  <c:v>297700</c:v>
                </c:pt>
                <c:pt idx="1">
                  <c:v>258847</c:v>
                </c:pt>
                <c:pt idx="2">
                  <c:v>216521</c:v>
                </c:pt>
                <c:pt idx="3">
                  <c:v>264552</c:v>
                </c:pt>
                <c:pt idx="4">
                  <c:v>138180</c:v>
                </c:pt>
                <c:pt idx="5">
                  <c:v>155901</c:v>
                </c:pt>
                <c:pt idx="6">
                  <c:v>241275</c:v>
                </c:pt>
                <c:pt idx="7">
                  <c:v>238059</c:v>
                </c:pt>
                <c:pt idx="8">
                  <c:v>222538</c:v>
                </c:pt>
                <c:pt idx="9">
                  <c:v>224655</c:v>
                </c:pt>
                <c:pt idx="10">
                  <c:v>231337</c:v>
                </c:pt>
                <c:pt idx="11">
                  <c:v>227390</c:v>
                </c:pt>
                <c:pt idx="12">
                  <c:v>-11915.9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677-4559-BEA6-92E1A6456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6899840"/>
        <c:axId val="1"/>
      </c:barChart>
      <c:catAx>
        <c:axId val="506899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50689984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k-SK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k-SK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928-4818-8C82-1F4A75B24ED0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F928-4818-8C82-1F4A75B24E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6902464"/>
        <c:axId val="1"/>
        <c:axId val="0"/>
      </c:bar3DChart>
      <c:catAx>
        <c:axId val="506902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0690246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62A-4DF2-A8E7-9B48CC675C9F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562A-4DF2-A8E7-9B48CC675C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6904760"/>
        <c:axId val="1"/>
      </c:barChart>
      <c:catAx>
        <c:axId val="506904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0690476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4FF-40C4-9B28-109E4AC92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6907384"/>
        <c:axId val="1"/>
        <c:axId val="0"/>
      </c:bar3DChart>
      <c:catAx>
        <c:axId val="506907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069073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33F-4712-A3B3-8AA6F694C1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82207880"/>
        <c:axId val="1"/>
        <c:axId val="0"/>
      </c:bar3DChart>
      <c:catAx>
        <c:axId val="482207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4822078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0AD-4895-A4AB-8F1287A0C11D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80AD-4895-A4AB-8F1287A0C1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6910008"/>
        <c:axId val="1"/>
        <c:axId val="0"/>
      </c:bar3DChart>
      <c:catAx>
        <c:axId val="506910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069100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6C9-4035-9475-2D3D1137DBF3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56C9-4035-9475-2D3D1137D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6912304"/>
        <c:axId val="1"/>
        <c:axId val="0"/>
      </c:bar3DChart>
      <c:catAx>
        <c:axId val="506912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0691230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43D-450A-9002-C1310B1E6917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E43D-450A-9002-C1310B1E69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6914600"/>
        <c:axId val="1"/>
      </c:barChart>
      <c:catAx>
        <c:axId val="506914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069146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F25-420C-9732-2224D8CFC1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6918208"/>
        <c:axId val="1"/>
        <c:axId val="0"/>
      </c:bar3DChart>
      <c:catAx>
        <c:axId val="506918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069182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3F5-4311-A850-D1542A43D7C7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C3F5-4311-A850-D1542A43D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6920832"/>
        <c:axId val="1"/>
        <c:axId val="0"/>
      </c:bar3DChart>
      <c:catAx>
        <c:axId val="506920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06920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1BF-439D-A627-A188F8007FC1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F1BF-439D-A627-A188F8007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6923128"/>
        <c:axId val="1"/>
        <c:axId val="0"/>
      </c:bar3DChart>
      <c:catAx>
        <c:axId val="506923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0692312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67F-4F63-BA25-4BCB1DF97250}"/>
            </c:ext>
          </c:extLst>
        </c:ser>
        <c:ser>
          <c:idx val="1"/>
          <c:order val="1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967F-4F63-BA25-4BCB1DF97250}"/>
            </c:ext>
          </c:extLst>
        </c:ser>
        <c:ser>
          <c:idx val="2"/>
          <c:order val="2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967F-4F63-BA25-4BCB1DF97250}"/>
            </c:ext>
          </c:extLst>
        </c:ser>
        <c:ser>
          <c:idx val="3"/>
          <c:order val="3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967F-4F63-BA25-4BCB1DF97250}"/>
            </c:ext>
          </c:extLst>
        </c:ser>
        <c:ser>
          <c:idx val="4"/>
          <c:order val="4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967F-4F63-BA25-4BCB1DF97250}"/>
            </c:ext>
          </c:extLst>
        </c:ser>
        <c:ser>
          <c:idx val="5"/>
          <c:order val="5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967F-4F63-BA25-4BCB1DF97250}"/>
            </c:ext>
          </c:extLst>
        </c:ser>
        <c:ser>
          <c:idx val="6"/>
          <c:order val="6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6-967F-4F63-BA25-4BCB1DF97250}"/>
            </c:ext>
          </c:extLst>
        </c:ser>
        <c:ser>
          <c:idx val="7"/>
          <c:order val="7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967F-4F63-BA25-4BCB1DF97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6925424"/>
        <c:axId val="1"/>
      </c:barChart>
      <c:catAx>
        <c:axId val="506925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50692542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k-SK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k-SK"/>
    </a:p>
  </c:txPr>
  <c:printSettings>
    <c:headerFooter/>
    <c:pageMargins b="0.74803149606299235" l="0.70866141732283494" r="0.70866141732283494" t="0.74803149606299235" header="0.31496062992126006" footer="0.31496062992126006"/>
    <c:pageSetup orientation="landscape"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A58-48EF-ADE6-2E8F76DAB176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0A58-48EF-ADE6-2E8F76DAB1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340064"/>
        <c:axId val="1"/>
        <c:axId val="0"/>
      </c:bar3DChart>
      <c:catAx>
        <c:axId val="3340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334006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018-4789-9568-F3DAAD512EF1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E018-4789-9568-F3DAAD512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342688"/>
        <c:axId val="1"/>
        <c:axId val="0"/>
      </c:bar3DChart>
      <c:catAx>
        <c:axId val="3342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334268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51D-47BA-A440-20B27541A744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651D-47BA-A440-20B27541A7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44984"/>
        <c:axId val="1"/>
      </c:barChart>
      <c:catAx>
        <c:axId val="3344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33449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31A-4A53-A44A-724F07DFC08C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531A-4A53-A44A-724F07DFC0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82301680"/>
        <c:axId val="1"/>
        <c:axId val="0"/>
      </c:bar3DChart>
      <c:catAx>
        <c:axId val="482301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482301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F75-4B05-A92A-07BD091512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347608"/>
        <c:axId val="1"/>
        <c:axId val="0"/>
      </c:bar3DChart>
      <c:catAx>
        <c:axId val="3347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33476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3B0-42B2-8637-A2B9E8B214DA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D3B0-42B2-8637-A2B9E8B21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350232"/>
        <c:axId val="1"/>
        <c:axId val="0"/>
      </c:bar3DChart>
      <c:catAx>
        <c:axId val="3350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3350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FFB-4CCE-BC24-075C3C66973B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6FFB-4CCE-BC24-075C3C6697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352528"/>
        <c:axId val="1"/>
        <c:axId val="0"/>
      </c:bar3DChart>
      <c:catAx>
        <c:axId val="3352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335252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FF6-4C8B-9E42-D16BA4E4BA83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6FF6-4C8B-9E42-D16BA4E4BA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54824"/>
        <c:axId val="1"/>
      </c:barChart>
      <c:catAx>
        <c:axId val="3354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33548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F7F-412E-9810-B5CA8E6F2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357448"/>
        <c:axId val="1"/>
        <c:axId val="0"/>
      </c:bar3DChart>
      <c:catAx>
        <c:axId val="3357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33574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848-4B13-A01F-35AA44F642E9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848-4B13-A01F-35AA44F64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360072"/>
        <c:axId val="1"/>
        <c:axId val="0"/>
      </c:bar3DChart>
      <c:catAx>
        <c:axId val="3360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3360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EB1-45BB-8C2A-70E17C1E86EE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CEB1-45BB-8C2A-70E17C1E86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362368"/>
        <c:axId val="1"/>
        <c:axId val="0"/>
      </c:bar3DChart>
      <c:catAx>
        <c:axId val="3362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336236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54F-4237-8006-49DC54BC40BD}"/>
            </c:ext>
          </c:extLst>
        </c:ser>
        <c:ser>
          <c:idx val="1"/>
          <c:order val="1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54F-4237-8006-49DC54BC40BD}"/>
            </c:ext>
          </c:extLst>
        </c:ser>
        <c:ser>
          <c:idx val="2"/>
          <c:order val="2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754F-4237-8006-49DC54BC40BD}"/>
            </c:ext>
          </c:extLst>
        </c:ser>
        <c:ser>
          <c:idx val="3"/>
          <c:order val="3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754F-4237-8006-49DC54BC40BD}"/>
            </c:ext>
          </c:extLst>
        </c:ser>
        <c:ser>
          <c:idx val="4"/>
          <c:order val="4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754F-4237-8006-49DC54BC40BD}"/>
            </c:ext>
          </c:extLst>
        </c:ser>
        <c:ser>
          <c:idx val="5"/>
          <c:order val="5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754F-4237-8006-49DC54BC40BD}"/>
            </c:ext>
          </c:extLst>
        </c:ser>
        <c:ser>
          <c:idx val="6"/>
          <c:order val="6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6-754F-4237-8006-49DC54BC40BD}"/>
            </c:ext>
          </c:extLst>
        </c:ser>
        <c:ser>
          <c:idx val="7"/>
          <c:order val="7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754F-4237-8006-49DC54BC4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4664"/>
        <c:axId val="1"/>
      </c:barChart>
      <c:catAx>
        <c:axId val="3364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336466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k-SK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k-SK"/>
    </a:p>
  </c:txPr>
  <c:printSettings>
    <c:headerFooter/>
    <c:pageMargins b="0.74803149606299235" l="0.70866141732283494" r="0.70866141732283494" t="0.74803149606299235" header="0.31496062992126006" footer="0.31496062992126006"/>
    <c:pageSetup orientation="landscape"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F19-4313-B0CB-889CBCCE7BA6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9F19-4313-B0CB-889CBCCE7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367288"/>
        <c:axId val="1"/>
        <c:axId val="0"/>
      </c:bar3DChart>
      <c:catAx>
        <c:axId val="3367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336728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A5F-49E4-8A9F-C8621E1CEF89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FA5F-49E4-8A9F-C8621E1CEF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9584"/>
        <c:axId val="1"/>
      </c:barChart>
      <c:catAx>
        <c:axId val="3369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33695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969-41D2-A9EC-D9F508E1B6E1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4969-41D2-A9EC-D9F508E1B6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82303976"/>
        <c:axId val="1"/>
        <c:axId val="0"/>
      </c:bar3DChart>
      <c:catAx>
        <c:axId val="482303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4823039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668-41BE-AF5D-39C2252113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85047976"/>
        <c:axId val="1"/>
        <c:axId val="0"/>
      </c:bar3DChart>
      <c:catAx>
        <c:axId val="485047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4850479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C0A-424C-8416-C921FAC48D77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8C0A-424C-8416-C921FAC48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85050600"/>
        <c:axId val="1"/>
        <c:axId val="0"/>
      </c:bar3DChart>
      <c:catAx>
        <c:axId val="485050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4850506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5A8-4BB4-8D41-7530C331B297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B5A8-4BB4-8D41-7530C331B2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85052896"/>
        <c:axId val="1"/>
        <c:axId val="0"/>
      </c:bar3DChart>
      <c:catAx>
        <c:axId val="485052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48505289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DC6-4260-829D-71CB0B494BA3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EDC6-4260-829D-71CB0B494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055192"/>
        <c:axId val="1"/>
      </c:barChart>
      <c:catAx>
        <c:axId val="485055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4850551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91B-4119-B1B3-5A8F8F43BE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85057816"/>
        <c:axId val="1"/>
        <c:axId val="0"/>
      </c:bar3DChart>
      <c:catAx>
        <c:axId val="485057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4850578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F0C-46EF-80ED-A8BA0743175B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5F0C-46EF-80ED-A8BA074317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85060440"/>
        <c:axId val="1"/>
        <c:axId val="0"/>
      </c:bar3DChart>
      <c:catAx>
        <c:axId val="485060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485060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E0C-4D0F-BD9E-168BFF1CBA7F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E0C-4D0F-BD9E-168BFF1CBA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85062736"/>
        <c:axId val="1"/>
        <c:axId val="0"/>
      </c:bar3DChart>
      <c:catAx>
        <c:axId val="485062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4850627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'[2]porovnanie '!$A$5:$N$5</c:f>
              <c:strCache>
                <c:ptCount val="14"/>
                <c:pt idx="0">
                  <c:v>Rok</c:v>
                </c:pt>
                <c:pt idx="1">
                  <c:v>január</c:v>
                </c:pt>
                <c:pt idx="2">
                  <c:v>február</c:v>
                </c:pt>
                <c:pt idx="3">
                  <c:v>marec</c:v>
                </c:pt>
                <c:pt idx="4">
                  <c:v>apríl</c:v>
                </c:pt>
                <c:pt idx="5">
                  <c:v>máj</c:v>
                </c:pt>
                <c:pt idx="6">
                  <c:v>jún</c:v>
                </c:pt>
                <c:pt idx="7">
                  <c:v>júl</c:v>
                </c:pt>
                <c:pt idx="8">
                  <c:v>august</c:v>
                </c:pt>
                <c:pt idx="9">
                  <c:v>september</c:v>
                </c:pt>
                <c:pt idx="10">
                  <c:v>október</c:v>
                </c:pt>
                <c:pt idx="11">
                  <c:v>november</c:v>
                </c:pt>
                <c:pt idx="12">
                  <c:v>december</c:v>
                </c:pt>
                <c:pt idx="13">
                  <c:v>dorovnanie</c:v>
                </c:pt>
              </c:strCache>
            </c:strRef>
          </c:cat>
          <c:val>
            <c:numRef>
              <c:f>'[2]porovnanie '!$A$6:$N$6</c:f>
              <c:numCache>
                <c:formatCode>General</c:formatCode>
                <c:ptCount val="14"/>
                <c:pt idx="0">
                  <c:v>2005</c:v>
                </c:pt>
                <c:pt idx="1">
                  <c:v>143661.16</c:v>
                </c:pt>
                <c:pt idx="2">
                  <c:v>202082.22</c:v>
                </c:pt>
                <c:pt idx="3">
                  <c:v>129514.04</c:v>
                </c:pt>
                <c:pt idx="4">
                  <c:v>262526.78999999998</c:v>
                </c:pt>
                <c:pt idx="5">
                  <c:v>202736.37</c:v>
                </c:pt>
                <c:pt idx="6">
                  <c:v>50146.29</c:v>
                </c:pt>
                <c:pt idx="7">
                  <c:v>153615.60999999999</c:v>
                </c:pt>
                <c:pt idx="8">
                  <c:v>180702.62</c:v>
                </c:pt>
                <c:pt idx="9">
                  <c:v>145498.9</c:v>
                </c:pt>
                <c:pt idx="10">
                  <c:v>162257.29</c:v>
                </c:pt>
                <c:pt idx="11">
                  <c:v>164809.82999999999</c:v>
                </c:pt>
                <c:pt idx="12">
                  <c:v>155932.32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46-4CB7-9066-FFB8B66816FC}"/>
            </c:ext>
          </c:extLst>
        </c:ser>
        <c:ser>
          <c:idx val="1"/>
          <c:order val="1"/>
          <c:invertIfNegative val="0"/>
          <c:cat>
            <c:strRef>
              <c:f>'[2]porovnanie '!$A$5:$N$5</c:f>
              <c:strCache>
                <c:ptCount val="14"/>
                <c:pt idx="0">
                  <c:v>Rok</c:v>
                </c:pt>
                <c:pt idx="1">
                  <c:v>január</c:v>
                </c:pt>
                <c:pt idx="2">
                  <c:v>február</c:v>
                </c:pt>
                <c:pt idx="3">
                  <c:v>marec</c:v>
                </c:pt>
                <c:pt idx="4">
                  <c:v>apríl</c:v>
                </c:pt>
                <c:pt idx="5">
                  <c:v>máj</c:v>
                </c:pt>
                <c:pt idx="6">
                  <c:v>jún</c:v>
                </c:pt>
                <c:pt idx="7">
                  <c:v>júl</c:v>
                </c:pt>
                <c:pt idx="8">
                  <c:v>august</c:v>
                </c:pt>
                <c:pt idx="9">
                  <c:v>september</c:v>
                </c:pt>
                <c:pt idx="10">
                  <c:v>október</c:v>
                </c:pt>
                <c:pt idx="11">
                  <c:v>november</c:v>
                </c:pt>
                <c:pt idx="12">
                  <c:v>december</c:v>
                </c:pt>
                <c:pt idx="13">
                  <c:v>dorovnanie</c:v>
                </c:pt>
              </c:strCache>
            </c:strRef>
          </c:cat>
          <c:val>
            <c:numRef>
              <c:f>'[2]porovnanie '!$A$7:$N$7</c:f>
              <c:numCache>
                <c:formatCode>General</c:formatCode>
                <c:ptCount val="14"/>
                <c:pt idx="0">
                  <c:v>2006</c:v>
                </c:pt>
                <c:pt idx="1">
                  <c:v>253313.58</c:v>
                </c:pt>
                <c:pt idx="2">
                  <c:v>213991.97</c:v>
                </c:pt>
                <c:pt idx="3">
                  <c:v>143848.37</c:v>
                </c:pt>
                <c:pt idx="4">
                  <c:v>252332.37</c:v>
                </c:pt>
                <c:pt idx="5">
                  <c:v>170773.35</c:v>
                </c:pt>
                <c:pt idx="6">
                  <c:v>26478.76</c:v>
                </c:pt>
                <c:pt idx="7">
                  <c:v>178074.39</c:v>
                </c:pt>
                <c:pt idx="8">
                  <c:v>188472.42</c:v>
                </c:pt>
                <c:pt idx="9">
                  <c:v>165313.01999999999</c:v>
                </c:pt>
                <c:pt idx="10">
                  <c:v>171592.64</c:v>
                </c:pt>
                <c:pt idx="11">
                  <c:v>183134.04</c:v>
                </c:pt>
                <c:pt idx="12">
                  <c:v>182772.46</c:v>
                </c:pt>
                <c:pt idx="13">
                  <c:v>116641.9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46-4CB7-9066-FFB8B66816FC}"/>
            </c:ext>
          </c:extLst>
        </c:ser>
        <c:ser>
          <c:idx val="2"/>
          <c:order val="2"/>
          <c:invertIfNegative val="0"/>
          <c:cat>
            <c:strRef>
              <c:f>'[2]porovnanie '!$A$5:$N$5</c:f>
              <c:strCache>
                <c:ptCount val="14"/>
                <c:pt idx="0">
                  <c:v>Rok</c:v>
                </c:pt>
                <c:pt idx="1">
                  <c:v>január</c:v>
                </c:pt>
                <c:pt idx="2">
                  <c:v>február</c:v>
                </c:pt>
                <c:pt idx="3">
                  <c:v>marec</c:v>
                </c:pt>
                <c:pt idx="4">
                  <c:v>apríl</c:v>
                </c:pt>
                <c:pt idx="5">
                  <c:v>máj</c:v>
                </c:pt>
                <c:pt idx="6">
                  <c:v>jún</c:v>
                </c:pt>
                <c:pt idx="7">
                  <c:v>júl</c:v>
                </c:pt>
                <c:pt idx="8">
                  <c:v>august</c:v>
                </c:pt>
                <c:pt idx="9">
                  <c:v>september</c:v>
                </c:pt>
                <c:pt idx="10">
                  <c:v>október</c:v>
                </c:pt>
                <c:pt idx="11">
                  <c:v>november</c:v>
                </c:pt>
                <c:pt idx="12">
                  <c:v>december</c:v>
                </c:pt>
                <c:pt idx="13">
                  <c:v>dorovnanie</c:v>
                </c:pt>
              </c:strCache>
            </c:strRef>
          </c:cat>
          <c:val>
            <c:numRef>
              <c:f>'[2]porovnanie '!$A$8:$N$8</c:f>
              <c:numCache>
                <c:formatCode>General</c:formatCode>
                <c:ptCount val="14"/>
                <c:pt idx="0">
                  <c:v>2007</c:v>
                </c:pt>
                <c:pt idx="1">
                  <c:v>269742.12</c:v>
                </c:pt>
                <c:pt idx="2">
                  <c:v>228563.63</c:v>
                </c:pt>
                <c:pt idx="3">
                  <c:v>162363.26999999999</c:v>
                </c:pt>
                <c:pt idx="4">
                  <c:v>233390.92</c:v>
                </c:pt>
                <c:pt idx="5">
                  <c:v>232693.62</c:v>
                </c:pt>
                <c:pt idx="6">
                  <c:v>21423.89</c:v>
                </c:pt>
                <c:pt idx="7">
                  <c:v>188255.13</c:v>
                </c:pt>
                <c:pt idx="8">
                  <c:v>211266.45</c:v>
                </c:pt>
                <c:pt idx="9">
                  <c:v>184705.01</c:v>
                </c:pt>
                <c:pt idx="10">
                  <c:v>195210.25</c:v>
                </c:pt>
                <c:pt idx="11">
                  <c:v>206070.24</c:v>
                </c:pt>
                <c:pt idx="12">
                  <c:v>201237.14</c:v>
                </c:pt>
                <c:pt idx="13">
                  <c:v>19256.54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46-4CB7-9066-FFB8B66816FC}"/>
            </c:ext>
          </c:extLst>
        </c:ser>
        <c:ser>
          <c:idx val="3"/>
          <c:order val="3"/>
          <c:invertIfNegative val="0"/>
          <c:cat>
            <c:strRef>
              <c:f>'[2]porovnanie '!$A$5:$N$5</c:f>
              <c:strCache>
                <c:ptCount val="14"/>
                <c:pt idx="0">
                  <c:v>Rok</c:v>
                </c:pt>
                <c:pt idx="1">
                  <c:v>január</c:v>
                </c:pt>
                <c:pt idx="2">
                  <c:v>február</c:v>
                </c:pt>
                <c:pt idx="3">
                  <c:v>marec</c:v>
                </c:pt>
                <c:pt idx="4">
                  <c:v>apríl</c:v>
                </c:pt>
                <c:pt idx="5">
                  <c:v>máj</c:v>
                </c:pt>
                <c:pt idx="6">
                  <c:v>jún</c:v>
                </c:pt>
                <c:pt idx="7">
                  <c:v>júl</c:v>
                </c:pt>
                <c:pt idx="8">
                  <c:v>august</c:v>
                </c:pt>
                <c:pt idx="9">
                  <c:v>september</c:v>
                </c:pt>
                <c:pt idx="10">
                  <c:v>október</c:v>
                </c:pt>
                <c:pt idx="11">
                  <c:v>november</c:v>
                </c:pt>
                <c:pt idx="12">
                  <c:v>december</c:v>
                </c:pt>
                <c:pt idx="13">
                  <c:v>dorovnanie</c:v>
                </c:pt>
              </c:strCache>
            </c:strRef>
          </c:cat>
          <c:val>
            <c:numRef>
              <c:f>'[2]porovnanie '!$A$9:$N$9</c:f>
              <c:numCache>
                <c:formatCode>General</c:formatCode>
                <c:ptCount val="14"/>
                <c:pt idx="0">
                  <c:v>2008</c:v>
                </c:pt>
                <c:pt idx="1">
                  <c:v>313339.84000000003</c:v>
                </c:pt>
                <c:pt idx="2">
                  <c:v>261941.35</c:v>
                </c:pt>
                <c:pt idx="3">
                  <c:v>195960.3</c:v>
                </c:pt>
                <c:pt idx="4">
                  <c:v>302535.75</c:v>
                </c:pt>
                <c:pt idx="5">
                  <c:v>213886.58</c:v>
                </c:pt>
                <c:pt idx="6">
                  <c:v>132816.87</c:v>
                </c:pt>
                <c:pt idx="7">
                  <c:v>226465.21</c:v>
                </c:pt>
                <c:pt idx="8">
                  <c:v>249186.35</c:v>
                </c:pt>
                <c:pt idx="9">
                  <c:v>216064.76</c:v>
                </c:pt>
                <c:pt idx="10">
                  <c:v>229690.37</c:v>
                </c:pt>
                <c:pt idx="11">
                  <c:v>237204.81</c:v>
                </c:pt>
                <c:pt idx="12">
                  <c:v>224744.9</c:v>
                </c:pt>
                <c:pt idx="13">
                  <c:v>41158.239999999998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46-4CB7-9066-FFB8B66816FC}"/>
            </c:ext>
          </c:extLst>
        </c:ser>
        <c:ser>
          <c:idx val="4"/>
          <c:order val="4"/>
          <c:invertIfNegative val="0"/>
          <c:cat>
            <c:strRef>
              <c:f>'[2]porovnanie '!$A$5:$N$5</c:f>
              <c:strCache>
                <c:ptCount val="14"/>
                <c:pt idx="0">
                  <c:v>Rok</c:v>
                </c:pt>
                <c:pt idx="1">
                  <c:v>január</c:v>
                </c:pt>
                <c:pt idx="2">
                  <c:v>február</c:v>
                </c:pt>
                <c:pt idx="3">
                  <c:v>marec</c:v>
                </c:pt>
                <c:pt idx="4">
                  <c:v>apríl</c:v>
                </c:pt>
                <c:pt idx="5">
                  <c:v>máj</c:v>
                </c:pt>
                <c:pt idx="6">
                  <c:v>jún</c:v>
                </c:pt>
                <c:pt idx="7">
                  <c:v>júl</c:v>
                </c:pt>
                <c:pt idx="8">
                  <c:v>august</c:v>
                </c:pt>
                <c:pt idx="9">
                  <c:v>september</c:v>
                </c:pt>
                <c:pt idx="10">
                  <c:v>október</c:v>
                </c:pt>
                <c:pt idx="11">
                  <c:v>november</c:v>
                </c:pt>
                <c:pt idx="12">
                  <c:v>december</c:v>
                </c:pt>
                <c:pt idx="13">
                  <c:v>dorovnanie</c:v>
                </c:pt>
              </c:strCache>
            </c:strRef>
          </c:cat>
          <c:val>
            <c:numRef>
              <c:f>'[2]porovnanie '!$A$10:$N$10</c:f>
              <c:numCache>
                <c:formatCode>General</c:formatCode>
                <c:ptCount val="14"/>
                <c:pt idx="0">
                  <c:v>2009</c:v>
                </c:pt>
                <c:pt idx="1">
                  <c:v>360664</c:v>
                </c:pt>
                <c:pt idx="2">
                  <c:v>245807</c:v>
                </c:pt>
                <c:pt idx="3">
                  <c:v>215731</c:v>
                </c:pt>
                <c:pt idx="4">
                  <c:v>349057</c:v>
                </c:pt>
                <c:pt idx="5">
                  <c:v>135228</c:v>
                </c:pt>
                <c:pt idx="6">
                  <c:v>120488</c:v>
                </c:pt>
                <c:pt idx="7">
                  <c:v>192765</c:v>
                </c:pt>
                <c:pt idx="8">
                  <c:v>211486</c:v>
                </c:pt>
                <c:pt idx="9">
                  <c:v>182700</c:v>
                </c:pt>
                <c:pt idx="10">
                  <c:v>194085</c:v>
                </c:pt>
                <c:pt idx="11">
                  <c:v>198783</c:v>
                </c:pt>
                <c:pt idx="12">
                  <c:v>187232</c:v>
                </c:pt>
                <c:pt idx="13">
                  <c:v>49619.03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F46-4CB7-9066-FFB8B66816FC}"/>
            </c:ext>
          </c:extLst>
        </c:ser>
        <c:ser>
          <c:idx val="5"/>
          <c:order val="5"/>
          <c:invertIfNegative val="0"/>
          <c:cat>
            <c:strRef>
              <c:f>'[2]porovnanie '!$A$5:$N$5</c:f>
              <c:strCache>
                <c:ptCount val="14"/>
                <c:pt idx="0">
                  <c:v>Rok</c:v>
                </c:pt>
                <c:pt idx="1">
                  <c:v>január</c:v>
                </c:pt>
                <c:pt idx="2">
                  <c:v>február</c:v>
                </c:pt>
                <c:pt idx="3">
                  <c:v>marec</c:v>
                </c:pt>
                <c:pt idx="4">
                  <c:v>apríl</c:v>
                </c:pt>
                <c:pt idx="5">
                  <c:v>máj</c:v>
                </c:pt>
                <c:pt idx="6">
                  <c:v>jún</c:v>
                </c:pt>
                <c:pt idx="7">
                  <c:v>júl</c:v>
                </c:pt>
                <c:pt idx="8">
                  <c:v>august</c:v>
                </c:pt>
                <c:pt idx="9">
                  <c:v>september</c:v>
                </c:pt>
                <c:pt idx="10">
                  <c:v>október</c:v>
                </c:pt>
                <c:pt idx="11">
                  <c:v>november</c:v>
                </c:pt>
                <c:pt idx="12">
                  <c:v>december</c:v>
                </c:pt>
                <c:pt idx="13">
                  <c:v>dorovnanie</c:v>
                </c:pt>
              </c:strCache>
            </c:strRef>
          </c:cat>
          <c:val>
            <c:numRef>
              <c:f>'[2]porovnanie '!$A$11:$N$11</c:f>
              <c:numCache>
                <c:formatCode>General</c:formatCode>
                <c:ptCount val="14"/>
                <c:pt idx="0">
                  <c:v>2010</c:v>
                </c:pt>
                <c:pt idx="1">
                  <c:v>290047</c:v>
                </c:pt>
                <c:pt idx="2">
                  <c:v>227179</c:v>
                </c:pt>
                <c:pt idx="3">
                  <c:v>179997</c:v>
                </c:pt>
                <c:pt idx="4">
                  <c:v>243473</c:v>
                </c:pt>
                <c:pt idx="5">
                  <c:v>68463</c:v>
                </c:pt>
                <c:pt idx="6">
                  <c:v>29514</c:v>
                </c:pt>
                <c:pt idx="7">
                  <c:v>188375</c:v>
                </c:pt>
                <c:pt idx="8">
                  <c:v>209950</c:v>
                </c:pt>
                <c:pt idx="9">
                  <c:v>193666</c:v>
                </c:pt>
                <c:pt idx="10">
                  <c:v>195649</c:v>
                </c:pt>
                <c:pt idx="11">
                  <c:v>203189</c:v>
                </c:pt>
                <c:pt idx="12">
                  <c:v>199637</c:v>
                </c:pt>
                <c:pt idx="13">
                  <c:v>-70554.13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F46-4CB7-9066-FFB8B66816FC}"/>
            </c:ext>
          </c:extLst>
        </c:ser>
        <c:ser>
          <c:idx val="6"/>
          <c:order val="6"/>
          <c:invertIfNegative val="0"/>
          <c:cat>
            <c:strRef>
              <c:f>'[2]porovnanie '!$A$5:$N$5</c:f>
              <c:strCache>
                <c:ptCount val="14"/>
                <c:pt idx="0">
                  <c:v>Rok</c:v>
                </c:pt>
                <c:pt idx="1">
                  <c:v>január</c:v>
                </c:pt>
                <c:pt idx="2">
                  <c:v>február</c:v>
                </c:pt>
                <c:pt idx="3">
                  <c:v>marec</c:v>
                </c:pt>
                <c:pt idx="4">
                  <c:v>apríl</c:v>
                </c:pt>
                <c:pt idx="5">
                  <c:v>máj</c:v>
                </c:pt>
                <c:pt idx="6">
                  <c:v>jún</c:v>
                </c:pt>
                <c:pt idx="7">
                  <c:v>júl</c:v>
                </c:pt>
                <c:pt idx="8">
                  <c:v>august</c:v>
                </c:pt>
                <c:pt idx="9">
                  <c:v>september</c:v>
                </c:pt>
                <c:pt idx="10">
                  <c:v>október</c:v>
                </c:pt>
                <c:pt idx="11">
                  <c:v>november</c:v>
                </c:pt>
                <c:pt idx="12">
                  <c:v>december</c:v>
                </c:pt>
                <c:pt idx="13">
                  <c:v>dorovnanie</c:v>
                </c:pt>
              </c:strCache>
            </c:strRef>
          </c:cat>
          <c:val>
            <c:numRef>
              <c:f>'[2]porovnanie '!$A$12:$N$12</c:f>
              <c:numCache>
                <c:formatCode>General</c:formatCode>
                <c:ptCount val="14"/>
                <c:pt idx="0">
                  <c:v>2011</c:v>
                </c:pt>
                <c:pt idx="1">
                  <c:v>290050</c:v>
                </c:pt>
                <c:pt idx="2">
                  <c:v>249508</c:v>
                </c:pt>
                <c:pt idx="3">
                  <c:v>194748</c:v>
                </c:pt>
                <c:pt idx="4">
                  <c:v>257717</c:v>
                </c:pt>
                <c:pt idx="5">
                  <c:v>96082</c:v>
                </c:pt>
                <c:pt idx="6">
                  <c:v>80868</c:v>
                </c:pt>
                <c:pt idx="7">
                  <c:v>220373</c:v>
                </c:pt>
                <c:pt idx="8">
                  <c:v>227633</c:v>
                </c:pt>
                <c:pt idx="9">
                  <c:v>216812</c:v>
                </c:pt>
                <c:pt idx="10">
                  <c:v>225214</c:v>
                </c:pt>
                <c:pt idx="11">
                  <c:v>229256</c:v>
                </c:pt>
                <c:pt idx="12">
                  <c:v>217622</c:v>
                </c:pt>
                <c:pt idx="13">
                  <c:v>8085.98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F46-4CB7-9066-FFB8B66816FC}"/>
            </c:ext>
          </c:extLst>
        </c:ser>
        <c:ser>
          <c:idx val="7"/>
          <c:order val="7"/>
          <c:invertIfNegative val="0"/>
          <c:cat>
            <c:strRef>
              <c:f>'[2]porovnanie '!$A$5:$N$5</c:f>
              <c:strCache>
                <c:ptCount val="14"/>
                <c:pt idx="0">
                  <c:v>Rok</c:v>
                </c:pt>
                <c:pt idx="1">
                  <c:v>január</c:v>
                </c:pt>
                <c:pt idx="2">
                  <c:v>február</c:v>
                </c:pt>
                <c:pt idx="3">
                  <c:v>marec</c:v>
                </c:pt>
                <c:pt idx="4">
                  <c:v>apríl</c:v>
                </c:pt>
                <c:pt idx="5">
                  <c:v>máj</c:v>
                </c:pt>
                <c:pt idx="6">
                  <c:v>jún</c:v>
                </c:pt>
                <c:pt idx="7">
                  <c:v>júl</c:v>
                </c:pt>
                <c:pt idx="8">
                  <c:v>august</c:v>
                </c:pt>
                <c:pt idx="9">
                  <c:v>september</c:v>
                </c:pt>
                <c:pt idx="10">
                  <c:v>október</c:v>
                </c:pt>
                <c:pt idx="11">
                  <c:v>november</c:v>
                </c:pt>
                <c:pt idx="12">
                  <c:v>december</c:v>
                </c:pt>
                <c:pt idx="13">
                  <c:v>dorovnanie</c:v>
                </c:pt>
              </c:strCache>
            </c:strRef>
          </c:cat>
          <c:val>
            <c:numRef>
              <c:f>'[2]porovnanie '!$A$13:$N$13</c:f>
              <c:numCache>
                <c:formatCode>General</c:formatCode>
                <c:ptCount val="14"/>
                <c:pt idx="0">
                  <c:v>2012</c:v>
                </c:pt>
                <c:pt idx="1">
                  <c:v>308779</c:v>
                </c:pt>
                <c:pt idx="2">
                  <c:v>217097</c:v>
                </c:pt>
                <c:pt idx="3">
                  <c:v>197617</c:v>
                </c:pt>
                <c:pt idx="4">
                  <c:v>236874</c:v>
                </c:pt>
                <c:pt idx="5">
                  <c:v>209870</c:v>
                </c:pt>
                <c:pt idx="6">
                  <c:v>63262</c:v>
                </c:pt>
                <c:pt idx="7">
                  <c:v>227105</c:v>
                </c:pt>
                <c:pt idx="8">
                  <c:v>221679</c:v>
                </c:pt>
                <c:pt idx="9">
                  <c:v>211039</c:v>
                </c:pt>
                <c:pt idx="10">
                  <c:v>217340</c:v>
                </c:pt>
                <c:pt idx="11">
                  <c:v>209925</c:v>
                </c:pt>
                <c:pt idx="12">
                  <c:v>212238</c:v>
                </c:pt>
                <c:pt idx="13">
                  <c:v>19932.93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F46-4CB7-9066-FFB8B66816FC}"/>
            </c:ext>
          </c:extLst>
        </c:ser>
        <c:ser>
          <c:idx val="8"/>
          <c:order val="8"/>
          <c:invertIfNegative val="0"/>
          <c:cat>
            <c:strRef>
              <c:f>'[2]porovnanie '!$A$5:$N$5</c:f>
              <c:strCache>
                <c:ptCount val="14"/>
                <c:pt idx="0">
                  <c:v>Rok</c:v>
                </c:pt>
                <c:pt idx="1">
                  <c:v>január</c:v>
                </c:pt>
                <c:pt idx="2">
                  <c:v>február</c:v>
                </c:pt>
                <c:pt idx="3">
                  <c:v>marec</c:v>
                </c:pt>
                <c:pt idx="4">
                  <c:v>apríl</c:v>
                </c:pt>
                <c:pt idx="5">
                  <c:v>máj</c:v>
                </c:pt>
                <c:pt idx="6">
                  <c:v>jún</c:v>
                </c:pt>
                <c:pt idx="7">
                  <c:v>júl</c:v>
                </c:pt>
                <c:pt idx="8">
                  <c:v>august</c:v>
                </c:pt>
                <c:pt idx="9">
                  <c:v>september</c:v>
                </c:pt>
                <c:pt idx="10">
                  <c:v>október</c:v>
                </c:pt>
                <c:pt idx="11">
                  <c:v>november</c:v>
                </c:pt>
                <c:pt idx="12">
                  <c:v>december</c:v>
                </c:pt>
                <c:pt idx="13">
                  <c:v>dorovnanie</c:v>
                </c:pt>
              </c:strCache>
            </c:strRef>
          </c:cat>
          <c:val>
            <c:numRef>
              <c:f>'[2]porovnanie '!$A$14:$N$14</c:f>
              <c:numCache>
                <c:formatCode>General</c:formatCode>
                <c:ptCount val="14"/>
                <c:pt idx="0">
                  <c:v>2013</c:v>
                </c:pt>
                <c:pt idx="1">
                  <c:v>306268</c:v>
                </c:pt>
                <c:pt idx="2">
                  <c:v>256528</c:v>
                </c:pt>
                <c:pt idx="3">
                  <c:v>200277</c:v>
                </c:pt>
                <c:pt idx="4">
                  <c:v>235547</c:v>
                </c:pt>
                <c:pt idx="5">
                  <c:v>153343</c:v>
                </c:pt>
                <c:pt idx="6">
                  <c:v>131050</c:v>
                </c:pt>
                <c:pt idx="7">
                  <c:v>208708</c:v>
                </c:pt>
                <c:pt idx="8">
                  <c:v>215058</c:v>
                </c:pt>
                <c:pt idx="9">
                  <c:v>211911</c:v>
                </c:pt>
                <c:pt idx="10">
                  <c:v>209795</c:v>
                </c:pt>
                <c:pt idx="11">
                  <c:v>214567</c:v>
                </c:pt>
                <c:pt idx="12">
                  <c:v>210844</c:v>
                </c:pt>
                <c:pt idx="13">
                  <c:v>22420.82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F46-4CB7-9066-FFB8B66816FC}"/>
            </c:ext>
          </c:extLst>
        </c:ser>
        <c:ser>
          <c:idx val="9"/>
          <c:order val="9"/>
          <c:invertIfNegative val="0"/>
          <c:cat>
            <c:strRef>
              <c:f>'[2]porovnanie '!$A$5:$N$5</c:f>
              <c:strCache>
                <c:ptCount val="14"/>
                <c:pt idx="0">
                  <c:v>Rok</c:v>
                </c:pt>
                <c:pt idx="1">
                  <c:v>január</c:v>
                </c:pt>
                <c:pt idx="2">
                  <c:v>február</c:v>
                </c:pt>
                <c:pt idx="3">
                  <c:v>marec</c:v>
                </c:pt>
                <c:pt idx="4">
                  <c:v>apríl</c:v>
                </c:pt>
                <c:pt idx="5">
                  <c:v>máj</c:v>
                </c:pt>
                <c:pt idx="6">
                  <c:v>jún</c:v>
                </c:pt>
                <c:pt idx="7">
                  <c:v>júl</c:v>
                </c:pt>
                <c:pt idx="8">
                  <c:v>august</c:v>
                </c:pt>
                <c:pt idx="9">
                  <c:v>september</c:v>
                </c:pt>
                <c:pt idx="10">
                  <c:v>október</c:v>
                </c:pt>
                <c:pt idx="11">
                  <c:v>november</c:v>
                </c:pt>
                <c:pt idx="12">
                  <c:v>december</c:v>
                </c:pt>
                <c:pt idx="13">
                  <c:v>dorovnanie</c:v>
                </c:pt>
              </c:strCache>
            </c:strRef>
          </c:cat>
          <c:val>
            <c:numRef>
              <c:f>'[2]porovnanie '!$A$15:$N$15</c:f>
              <c:numCache>
                <c:formatCode>General</c:formatCode>
                <c:ptCount val="14"/>
                <c:pt idx="0">
                  <c:v>2014</c:v>
                </c:pt>
                <c:pt idx="1">
                  <c:v>297700</c:v>
                </c:pt>
                <c:pt idx="2">
                  <c:v>258847</c:v>
                </c:pt>
                <c:pt idx="3">
                  <c:v>216521</c:v>
                </c:pt>
                <c:pt idx="4">
                  <c:v>264552</c:v>
                </c:pt>
                <c:pt idx="5">
                  <c:v>138180</c:v>
                </c:pt>
                <c:pt idx="6">
                  <c:v>155901</c:v>
                </c:pt>
                <c:pt idx="7">
                  <c:v>241275</c:v>
                </c:pt>
                <c:pt idx="8">
                  <c:v>238059</c:v>
                </c:pt>
                <c:pt idx="9">
                  <c:v>222538</c:v>
                </c:pt>
                <c:pt idx="10">
                  <c:v>224655</c:v>
                </c:pt>
                <c:pt idx="11">
                  <c:v>231337</c:v>
                </c:pt>
                <c:pt idx="12">
                  <c:v>227390</c:v>
                </c:pt>
                <c:pt idx="13">
                  <c:v>-11915.9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F46-4CB7-9066-FFB8B66816FC}"/>
            </c:ext>
          </c:extLst>
        </c:ser>
        <c:ser>
          <c:idx val="10"/>
          <c:order val="10"/>
          <c:invertIfNegative val="0"/>
          <c:cat>
            <c:strRef>
              <c:f>'[2]porovnanie '!$A$5:$N$5</c:f>
              <c:strCache>
                <c:ptCount val="14"/>
                <c:pt idx="0">
                  <c:v>Rok</c:v>
                </c:pt>
                <c:pt idx="1">
                  <c:v>január</c:v>
                </c:pt>
                <c:pt idx="2">
                  <c:v>február</c:v>
                </c:pt>
                <c:pt idx="3">
                  <c:v>marec</c:v>
                </c:pt>
                <c:pt idx="4">
                  <c:v>apríl</c:v>
                </c:pt>
                <c:pt idx="5">
                  <c:v>máj</c:v>
                </c:pt>
                <c:pt idx="6">
                  <c:v>jún</c:v>
                </c:pt>
                <c:pt idx="7">
                  <c:v>júl</c:v>
                </c:pt>
                <c:pt idx="8">
                  <c:v>august</c:v>
                </c:pt>
                <c:pt idx="9">
                  <c:v>september</c:v>
                </c:pt>
                <c:pt idx="10">
                  <c:v>október</c:v>
                </c:pt>
                <c:pt idx="11">
                  <c:v>november</c:v>
                </c:pt>
                <c:pt idx="12">
                  <c:v>december</c:v>
                </c:pt>
                <c:pt idx="13">
                  <c:v>dorovnanie</c:v>
                </c:pt>
              </c:strCache>
            </c:strRef>
          </c:cat>
          <c:val>
            <c:numRef>
              <c:f>'[2]porovnanie '!$A$16:$N$16</c:f>
              <c:numCache>
                <c:formatCode>General</c:formatCode>
                <c:ptCount val="14"/>
                <c:pt idx="0">
                  <c:v>2015</c:v>
                </c:pt>
                <c:pt idx="1">
                  <c:v>324518</c:v>
                </c:pt>
                <c:pt idx="2">
                  <c:v>283808</c:v>
                </c:pt>
                <c:pt idx="3">
                  <c:v>232722</c:v>
                </c:pt>
                <c:pt idx="4">
                  <c:v>298682</c:v>
                </c:pt>
                <c:pt idx="5">
                  <c:v>183663</c:v>
                </c:pt>
                <c:pt idx="6">
                  <c:v>152968</c:v>
                </c:pt>
                <c:pt idx="7">
                  <c:v>269184</c:v>
                </c:pt>
                <c:pt idx="8">
                  <c:v>269866</c:v>
                </c:pt>
                <c:pt idx="9">
                  <c:v>249090</c:v>
                </c:pt>
                <c:pt idx="10">
                  <c:v>249159</c:v>
                </c:pt>
                <c:pt idx="11">
                  <c:v>252162</c:v>
                </c:pt>
                <c:pt idx="12">
                  <c:v>261013</c:v>
                </c:pt>
                <c:pt idx="13">
                  <c:v>19988.419999999998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F46-4CB7-9066-FFB8B66816FC}"/>
            </c:ext>
          </c:extLst>
        </c:ser>
        <c:ser>
          <c:idx val="11"/>
          <c:order val="11"/>
          <c:invertIfNegative val="0"/>
          <c:cat>
            <c:strRef>
              <c:f>'[2]porovnanie '!$A$5:$N$5</c:f>
              <c:strCache>
                <c:ptCount val="14"/>
                <c:pt idx="0">
                  <c:v>Rok</c:v>
                </c:pt>
                <c:pt idx="1">
                  <c:v>január</c:v>
                </c:pt>
                <c:pt idx="2">
                  <c:v>február</c:v>
                </c:pt>
                <c:pt idx="3">
                  <c:v>marec</c:v>
                </c:pt>
                <c:pt idx="4">
                  <c:v>apríl</c:v>
                </c:pt>
                <c:pt idx="5">
                  <c:v>máj</c:v>
                </c:pt>
                <c:pt idx="6">
                  <c:v>jún</c:v>
                </c:pt>
                <c:pt idx="7">
                  <c:v>júl</c:v>
                </c:pt>
                <c:pt idx="8">
                  <c:v>august</c:v>
                </c:pt>
                <c:pt idx="9">
                  <c:v>september</c:v>
                </c:pt>
                <c:pt idx="10">
                  <c:v>október</c:v>
                </c:pt>
                <c:pt idx="11">
                  <c:v>november</c:v>
                </c:pt>
                <c:pt idx="12">
                  <c:v>december</c:v>
                </c:pt>
                <c:pt idx="13">
                  <c:v>dorovnanie</c:v>
                </c:pt>
              </c:strCache>
            </c:strRef>
          </c:cat>
          <c:val>
            <c:numRef>
              <c:f>'[2]porovnanie '!$A$17:$N$17</c:f>
              <c:numCache>
                <c:formatCode>General</c:formatCode>
                <c:ptCount val="14"/>
                <c:pt idx="0">
                  <c:v>2016</c:v>
                </c:pt>
                <c:pt idx="1">
                  <c:v>369392</c:v>
                </c:pt>
                <c:pt idx="2">
                  <c:v>312177</c:v>
                </c:pt>
                <c:pt idx="3">
                  <c:v>263638</c:v>
                </c:pt>
                <c:pt idx="4">
                  <c:v>327228</c:v>
                </c:pt>
                <c:pt idx="5">
                  <c:v>144600</c:v>
                </c:pt>
                <c:pt idx="6">
                  <c:v>256741</c:v>
                </c:pt>
                <c:pt idx="7">
                  <c:v>304727</c:v>
                </c:pt>
                <c:pt idx="8">
                  <c:v>290805</c:v>
                </c:pt>
                <c:pt idx="9">
                  <c:v>273729</c:v>
                </c:pt>
                <c:pt idx="10">
                  <c:v>284181</c:v>
                </c:pt>
                <c:pt idx="11">
                  <c:v>285417</c:v>
                </c:pt>
                <c:pt idx="12">
                  <c:v>287332</c:v>
                </c:pt>
                <c:pt idx="13">
                  <c:v>39286.300000000003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F46-4CB7-9066-FFB8B66816FC}"/>
            </c:ext>
          </c:extLst>
        </c:ser>
        <c:ser>
          <c:idx val="12"/>
          <c:order val="12"/>
          <c:invertIfNegative val="0"/>
          <c:cat>
            <c:strRef>
              <c:f>'[2]porovnanie '!$A$5:$N$5</c:f>
              <c:strCache>
                <c:ptCount val="14"/>
                <c:pt idx="0">
                  <c:v>Rok</c:v>
                </c:pt>
                <c:pt idx="1">
                  <c:v>január</c:v>
                </c:pt>
                <c:pt idx="2">
                  <c:v>február</c:v>
                </c:pt>
                <c:pt idx="3">
                  <c:v>marec</c:v>
                </c:pt>
                <c:pt idx="4">
                  <c:v>apríl</c:v>
                </c:pt>
                <c:pt idx="5">
                  <c:v>máj</c:v>
                </c:pt>
                <c:pt idx="6">
                  <c:v>jún</c:v>
                </c:pt>
                <c:pt idx="7">
                  <c:v>júl</c:v>
                </c:pt>
                <c:pt idx="8">
                  <c:v>august</c:v>
                </c:pt>
                <c:pt idx="9">
                  <c:v>september</c:v>
                </c:pt>
                <c:pt idx="10">
                  <c:v>október</c:v>
                </c:pt>
                <c:pt idx="11">
                  <c:v>november</c:v>
                </c:pt>
                <c:pt idx="12">
                  <c:v>december</c:v>
                </c:pt>
                <c:pt idx="13">
                  <c:v>dorovnanie</c:v>
                </c:pt>
              </c:strCache>
            </c:strRef>
          </c:cat>
          <c:val>
            <c:numRef>
              <c:f>'[2]porovnanie '!$A$18:$N$18</c:f>
              <c:numCache>
                <c:formatCode>General</c:formatCode>
                <c:ptCount val="14"/>
                <c:pt idx="0">
                  <c:v>2017</c:v>
                </c:pt>
                <c:pt idx="1">
                  <c:v>398183</c:v>
                </c:pt>
                <c:pt idx="2">
                  <c:v>350751</c:v>
                </c:pt>
                <c:pt idx="3">
                  <c:v>283346</c:v>
                </c:pt>
                <c:pt idx="4">
                  <c:v>343823</c:v>
                </c:pt>
                <c:pt idx="5">
                  <c:v>161659</c:v>
                </c:pt>
                <c:pt idx="6">
                  <c:v>256674</c:v>
                </c:pt>
                <c:pt idx="7">
                  <c:v>328939</c:v>
                </c:pt>
                <c:pt idx="8">
                  <c:v>329001</c:v>
                </c:pt>
                <c:pt idx="9">
                  <c:v>301842</c:v>
                </c:pt>
                <c:pt idx="10">
                  <c:v>311067</c:v>
                </c:pt>
                <c:pt idx="11">
                  <c:v>314380</c:v>
                </c:pt>
                <c:pt idx="12">
                  <c:v>314452</c:v>
                </c:pt>
                <c:pt idx="13">
                  <c:v>26679.11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F46-4CB7-9066-FFB8B6681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065032"/>
        <c:axId val="1"/>
      </c:barChart>
      <c:catAx>
        <c:axId val="485065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48506503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k-SK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k-SK"/>
    </a:p>
  </c:txPr>
  <c:printSettings>
    <c:headerFooter/>
    <c:pageMargins b="0.74803149606299268" l="0.70866141732283516" r="0.70866141732283516" t="0.74803149606299268" header="0.31496062992126028" footer="0.31496062992126028"/>
    <c:pageSetup orientation="landscape"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5B5-4B09-B8E8-7C165AA93466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65B5-4B09-B8E8-7C165AA934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85067656"/>
        <c:axId val="1"/>
        <c:axId val="0"/>
      </c:bar3DChart>
      <c:catAx>
        <c:axId val="485067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48506765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D19-4C62-9081-EB4616313BBB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3D19-4C62-9081-EB4616313B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85070280"/>
        <c:axId val="1"/>
        <c:axId val="0"/>
      </c:bar3DChart>
      <c:catAx>
        <c:axId val="485070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48507028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521-400F-8566-4B65248B9CFA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A521-400F-8566-4B65248B9C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2418872"/>
        <c:axId val="1"/>
      </c:barChart>
      <c:catAx>
        <c:axId val="482418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482418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1D4-420A-B9E6-EE690C436D74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1D4-420A-B9E6-EE690C436D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072576"/>
        <c:axId val="1"/>
      </c:barChart>
      <c:catAx>
        <c:axId val="485072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4850725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CCA-4B4F-B2F4-2884CFBBC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85075200"/>
        <c:axId val="1"/>
        <c:axId val="0"/>
      </c:bar3DChart>
      <c:catAx>
        <c:axId val="4850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48507520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E09-4FA8-8234-5092621DE096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E09-4FA8-8234-5092621DE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85077824"/>
        <c:axId val="1"/>
        <c:axId val="0"/>
      </c:bar3DChart>
      <c:catAx>
        <c:axId val="485077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485077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DC5-4D77-8226-5F48B3EE4525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3DC5-4D77-8226-5F48B3EE45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8595760"/>
        <c:axId val="1"/>
        <c:axId val="0"/>
      </c:bar3DChart>
      <c:catAx>
        <c:axId val="508595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0859576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643-4235-839E-DEC5734754E7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6643-4235-839E-DEC573475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598056"/>
        <c:axId val="1"/>
      </c:barChart>
      <c:catAx>
        <c:axId val="508598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085980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2A3-4F17-A136-F429DF7D3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8600680"/>
        <c:axId val="1"/>
        <c:axId val="0"/>
      </c:bar3DChart>
      <c:catAx>
        <c:axId val="508600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086006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F55-40F2-AEEA-874B6A54EE2B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EF55-40F2-AEEA-874B6A54E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8603304"/>
        <c:axId val="1"/>
        <c:axId val="0"/>
      </c:bar3DChart>
      <c:catAx>
        <c:axId val="508603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08603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C2A-48A2-B906-735EAA7E26C5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6C2A-48A2-B906-735EAA7E26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8605600"/>
        <c:axId val="1"/>
        <c:axId val="0"/>
      </c:bar3DChart>
      <c:catAx>
        <c:axId val="508605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0860560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451-49DB-BDC7-0EDC3D703E93}"/>
            </c:ext>
          </c:extLst>
        </c:ser>
        <c:ser>
          <c:idx val="1"/>
          <c:order val="1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B451-49DB-BDC7-0EDC3D703E93}"/>
            </c:ext>
          </c:extLst>
        </c:ser>
        <c:ser>
          <c:idx val="2"/>
          <c:order val="2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B451-49DB-BDC7-0EDC3D703E93}"/>
            </c:ext>
          </c:extLst>
        </c:ser>
        <c:ser>
          <c:idx val="3"/>
          <c:order val="3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B451-49DB-BDC7-0EDC3D703E93}"/>
            </c:ext>
          </c:extLst>
        </c:ser>
        <c:ser>
          <c:idx val="4"/>
          <c:order val="4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B451-49DB-BDC7-0EDC3D703E93}"/>
            </c:ext>
          </c:extLst>
        </c:ser>
        <c:ser>
          <c:idx val="5"/>
          <c:order val="5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B451-49DB-BDC7-0EDC3D703E93}"/>
            </c:ext>
          </c:extLst>
        </c:ser>
        <c:ser>
          <c:idx val="6"/>
          <c:order val="6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6-B451-49DB-BDC7-0EDC3D703E93}"/>
            </c:ext>
          </c:extLst>
        </c:ser>
        <c:ser>
          <c:idx val="7"/>
          <c:order val="7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B451-49DB-BDC7-0EDC3D703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607896"/>
        <c:axId val="1"/>
      </c:barChart>
      <c:catAx>
        <c:axId val="508607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50860789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k-SK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k-SK"/>
    </a:p>
  </c:txPr>
  <c:printSettings>
    <c:headerFooter/>
    <c:pageMargins b="0.74803149606299235" l="0.70866141732283494" r="0.70866141732283494" t="0.74803149606299235" header="0.31496062992126006" footer="0.31496062992126006"/>
    <c:pageSetup orientation="landscape"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9DB-4828-AE18-0D3720FCA6B6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69DB-4828-AE18-0D3720FCA6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8610520"/>
        <c:axId val="1"/>
        <c:axId val="0"/>
      </c:bar3DChart>
      <c:catAx>
        <c:axId val="508610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0861052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211-46BA-9854-CA8AE0FE3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82482840"/>
        <c:axId val="1"/>
        <c:axId val="0"/>
      </c:bar3DChart>
      <c:catAx>
        <c:axId val="482482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4824828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D0D-4CF3-9247-B93C8AAA228F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3D0D-4CF3-9247-B93C8AAA2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612816"/>
        <c:axId val="1"/>
      </c:barChart>
      <c:catAx>
        <c:axId val="508612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086128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700-452C-BEC4-4CF66FCD69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8615440"/>
        <c:axId val="1"/>
        <c:axId val="0"/>
      </c:bar3DChart>
      <c:catAx>
        <c:axId val="508615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086154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0DA-4020-9092-B73447EEC8DD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E0DA-4020-9092-B73447EEC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8618064"/>
        <c:axId val="1"/>
        <c:axId val="0"/>
      </c:bar3DChart>
      <c:catAx>
        <c:axId val="50861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08618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FD9-4245-8E40-1A87B8A8E5DC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DFD9-4245-8E40-1A87B8A8E5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8620360"/>
        <c:axId val="1"/>
        <c:axId val="0"/>
      </c:bar3DChart>
      <c:catAx>
        <c:axId val="508620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0862036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168-4C8E-8799-FEC77CC01524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A168-4C8E-8799-FEC77CC015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622656"/>
        <c:axId val="1"/>
      </c:barChart>
      <c:catAx>
        <c:axId val="508622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086226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F37-4209-8A51-D53ECE26C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8625280"/>
        <c:axId val="1"/>
        <c:axId val="0"/>
      </c:bar3DChart>
      <c:catAx>
        <c:axId val="508625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086252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E91-4C2E-89E7-2376F531FF6E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EE91-4C2E-89E7-2376F531FF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9265800"/>
        <c:axId val="1"/>
        <c:axId val="0"/>
      </c:bar3DChart>
      <c:catAx>
        <c:axId val="509265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092658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E11-4E93-BEFC-4D9A7DC1B3F3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CE11-4E93-BEFC-4D9A7DC1B3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9268096"/>
        <c:axId val="1"/>
        <c:axId val="0"/>
      </c:bar3DChart>
      <c:catAx>
        <c:axId val="509268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0926809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AE4-43BA-8386-60ED6D406F38}"/>
            </c:ext>
          </c:extLst>
        </c:ser>
        <c:ser>
          <c:idx val="1"/>
          <c:order val="1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2AE4-43BA-8386-60ED6D406F38}"/>
            </c:ext>
          </c:extLst>
        </c:ser>
        <c:ser>
          <c:idx val="2"/>
          <c:order val="2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2AE4-43BA-8386-60ED6D406F38}"/>
            </c:ext>
          </c:extLst>
        </c:ser>
        <c:ser>
          <c:idx val="3"/>
          <c:order val="3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2AE4-43BA-8386-60ED6D406F38}"/>
            </c:ext>
          </c:extLst>
        </c:ser>
        <c:ser>
          <c:idx val="4"/>
          <c:order val="4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2AE4-43BA-8386-60ED6D406F38}"/>
            </c:ext>
          </c:extLst>
        </c:ser>
        <c:ser>
          <c:idx val="5"/>
          <c:order val="5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2AE4-43BA-8386-60ED6D406F38}"/>
            </c:ext>
          </c:extLst>
        </c:ser>
        <c:ser>
          <c:idx val="6"/>
          <c:order val="6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6-2AE4-43BA-8386-60ED6D406F38}"/>
            </c:ext>
          </c:extLst>
        </c:ser>
        <c:ser>
          <c:idx val="7"/>
          <c:order val="7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2AE4-43BA-8386-60ED6D406F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9270392"/>
        <c:axId val="1"/>
      </c:barChart>
      <c:catAx>
        <c:axId val="509270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50927039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k-SK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k-SK"/>
    </a:p>
  </c:txPr>
  <c:printSettings>
    <c:headerFooter/>
    <c:pageMargins b="0.74803149606299268" l="0.70866141732283516" r="0.70866141732283516" t="0.74803149606299268" header="0.31496062992126028" footer="0.31496062992126028"/>
    <c:pageSetup orientation="landscape"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993-48CD-A212-EBCE5CA0D0A2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9993-48CD-A212-EBCE5CA0D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9273016"/>
        <c:axId val="1"/>
        <c:axId val="0"/>
      </c:bar3DChart>
      <c:catAx>
        <c:axId val="509273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0927301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C33-4D30-88BF-04E1580ED9F9}"/>
            </c:ext>
          </c:extLst>
        </c:ser>
        <c:ser>
          <c:idx val="1"/>
          <c:order val="1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AC33-4D30-88BF-04E1580ED9F9}"/>
            </c:ext>
          </c:extLst>
        </c:ser>
        <c:ser>
          <c:idx val="2"/>
          <c:order val="2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AC33-4D30-88BF-04E1580ED9F9}"/>
            </c:ext>
          </c:extLst>
        </c:ser>
        <c:ser>
          <c:idx val="3"/>
          <c:order val="3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AC33-4D30-88BF-04E1580ED9F9}"/>
            </c:ext>
          </c:extLst>
        </c:ser>
        <c:ser>
          <c:idx val="4"/>
          <c:order val="4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AC33-4D30-88BF-04E1580ED9F9}"/>
            </c:ext>
          </c:extLst>
        </c:ser>
        <c:ser>
          <c:idx val="5"/>
          <c:order val="5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AC33-4D30-88BF-04E1580ED9F9}"/>
            </c:ext>
          </c:extLst>
        </c:ser>
        <c:ser>
          <c:idx val="6"/>
          <c:order val="6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6-AC33-4D30-88BF-04E1580ED9F9}"/>
            </c:ext>
          </c:extLst>
        </c:ser>
        <c:ser>
          <c:idx val="7"/>
          <c:order val="7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AC33-4D30-88BF-04E1580ED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0690336"/>
        <c:axId val="1"/>
      </c:barChart>
      <c:catAx>
        <c:axId val="480690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48069033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k-SK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k-SK"/>
    </a:p>
  </c:txPr>
  <c:printSettings>
    <c:headerFooter/>
    <c:pageMargins b="0.74803149606299235" l="0.70866141732283494" r="0.70866141732283494" t="0.74803149606299235" header="0.31496062992126006" footer="0.31496062992126006"/>
    <c:pageSetup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E90-4644-8F51-B97B4ED69357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5E90-4644-8F51-B97B4ED69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82485464"/>
        <c:axId val="1"/>
        <c:axId val="0"/>
      </c:bar3DChart>
      <c:catAx>
        <c:axId val="482485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482485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984-4632-BBF8-EB971AFC6770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4984-4632-BBF8-EB971AFC67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9275640"/>
        <c:axId val="1"/>
        <c:axId val="0"/>
      </c:bar3DChart>
      <c:catAx>
        <c:axId val="509275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0927564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8AF-41D6-836C-329CDA5542DF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E8AF-41D6-836C-329CDA554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9277936"/>
        <c:axId val="1"/>
      </c:barChart>
      <c:catAx>
        <c:axId val="50927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092779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C04-4783-8BE0-1828049EE2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9280560"/>
        <c:axId val="1"/>
        <c:axId val="0"/>
      </c:bar3DChart>
      <c:catAx>
        <c:axId val="509280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092805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0D3-476F-BAA6-AA20D53CDF2A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C0D3-476F-BAA6-AA20D53CD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9283184"/>
        <c:axId val="1"/>
        <c:axId val="0"/>
      </c:bar3DChart>
      <c:catAx>
        <c:axId val="509283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09283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A1A-4815-9059-5845D0B92517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A1A-4815-9059-5845D0B92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9285480"/>
        <c:axId val="1"/>
        <c:axId val="0"/>
      </c:bar3DChart>
      <c:catAx>
        <c:axId val="509285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0928548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1B8-461E-9A03-A84484674A30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B1B8-461E-9A03-A84484674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9287776"/>
        <c:axId val="1"/>
      </c:barChart>
      <c:catAx>
        <c:axId val="509287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092877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37B-4BC9-BADD-EC29DF9E2E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9290400"/>
        <c:axId val="1"/>
        <c:axId val="0"/>
      </c:bar3DChart>
      <c:catAx>
        <c:axId val="509290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0929040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58B-4C9C-8274-1213AA165FE7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E58B-4C9C-8274-1213AA165F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9293024"/>
        <c:axId val="1"/>
        <c:axId val="0"/>
      </c:bar3DChart>
      <c:catAx>
        <c:axId val="509293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092930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339-4ACD-B9C8-AD0229873536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D339-4ACD-B9C8-AD0229873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9295320"/>
        <c:axId val="1"/>
        <c:axId val="0"/>
      </c:bar3DChart>
      <c:catAx>
        <c:axId val="509295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0929532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58D-451F-AE0A-21EC1B12DC4E}"/>
            </c:ext>
          </c:extLst>
        </c:ser>
        <c:ser>
          <c:idx val="1"/>
          <c:order val="1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558D-451F-AE0A-21EC1B12DC4E}"/>
            </c:ext>
          </c:extLst>
        </c:ser>
        <c:ser>
          <c:idx val="2"/>
          <c:order val="2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558D-451F-AE0A-21EC1B12DC4E}"/>
            </c:ext>
          </c:extLst>
        </c:ser>
        <c:ser>
          <c:idx val="3"/>
          <c:order val="3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558D-451F-AE0A-21EC1B12DC4E}"/>
            </c:ext>
          </c:extLst>
        </c:ser>
        <c:ser>
          <c:idx val="4"/>
          <c:order val="4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558D-451F-AE0A-21EC1B12DC4E}"/>
            </c:ext>
          </c:extLst>
        </c:ser>
        <c:ser>
          <c:idx val="5"/>
          <c:order val="5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558D-451F-AE0A-21EC1B12DC4E}"/>
            </c:ext>
          </c:extLst>
        </c:ser>
        <c:ser>
          <c:idx val="6"/>
          <c:order val="6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6-558D-451F-AE0A-21EC1B12DC4E}"/>
            </c:ext>
          </c:extLst>
        </c:ser>
        <c:ser>
          <c:idx val="7"/>
          <c:order val="7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558D-451F-AE0A-21EC1B12DC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0306800"/>
        <c:axId val="1"/>
      </c:barChart>
      <c:catAx>
        <c:axId val="510306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51030680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k-SK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k-SK"/>
    </a:p>
  </c:txPr>
  <c:printSettings>
    <c:headerFooter/>
    <c:pageMargins b="0.74803149606299268" l="0.70866141732283516" r="0.70866141732283516" t="0.74803149606299268" header="0.31496062992126028" footer="0.31496062992126028"/>
    <c:pageSetup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D2D-4FEB-927D-842B04BE7140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2D2D-4FEB-927D-842B04BE71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82459504"/>
        <c:axId val="1"/>
        <c:axId val="0"/>
      </c:bar3DChart>
      <c:catAx>
        <c:axId val="482459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48245950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221-4968-9F4C-84E70FD7861D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9221-4968-9F4C-84E70FD786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0309424"/>
        <c:axId val="1"/>
        <c:axId val="0"/>
      </c:bar3DChart>
      <c:catAx>
        <c:axId val="510309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1030942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B7A-46DF-B67B-94DDF0DFE0A9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9B7A-46DF-B67B-94DDF0DFE0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0311720"/>
        <c:axId val="1"/>
      </c:barChart>
      <c:catAx>
        <c:axId val="510311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103117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78" r="0.75000000000000078" t="1" header="0.49212598450000034" footer="0.49212598450000034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2EC-4DD9-8163-26285D203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0314344"/>
        <c:axId val="1"/>
        <c:axId val="0"/>
      </c:bar3DChart>
      <c:catAx>
        <c:axId val="510314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103143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78" r="0.75000000000000078" t="1" header="0.49212598450000034" footer="0.49212598450000034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966-474F-B604-47C46D4B02F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0966-474F-B604-47C46D4B02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0316968"/>
        <c:axId val="1"/>
        <c:axId val="0"/>
      </c:bar3DChart>
      <c:catAx>
        <c:axId val="510316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10316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78" r="0.75000000000000078" t="1" header="0.49212598450000034" footer="0.49212598450000034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916-4AB6-B9A3-1323E802AB93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8916-4AB6-B9A3-1323E802AB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0319264"/>
        <c:axId val="1"/>
        <c:axId val="0"/>
      </c:bar3DChart>
      <c:catAx>
        <c:axId val="510319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1031926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78" r="0.75000000000000078" t="1" header="0.49212598450000034" footer="0.49212598450000034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0F9-4153-A2E3-116E00C5E114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B0F9-4153-A2E3-116E00C5E1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0321560"/>
        <c:axId val="1"/>
      </c:barChart>
      <c:catAx>
        <c:axId val="510321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1032156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78" r="0.75000000000000078" t="1" header="0.49212598450000034" footer="0.49212598450000034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D6B-4D34-B08A-1047F38F8F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0324184"/>
        <c:axId val="1"/>
        <c:axId val="0"/>
      </c:bar3DChart>
      <c:catAx>
        <c:axId val="510324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103241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78" r="0.75000000000000078" t="1" header="0.49212598450000034" footer="0.49212598450000034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4CF-4D1F-9612-670A4B444D71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B4CF-4D1F-9612-670A4B444D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0326808"/>
        <c:axId val="1"/>
        <c:axId val="0"/>
      </c:bar3DChart>
      <c:catAx>
        <c:axId val="510326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10326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78" r="0.75000000000000078" t="1" header="0.49212598450000034" footer="0.49212598450000034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4E6-406A-9424-61A2B4536013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D4E6-406A-9424-61A2B4536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0329104"/>
        <c:axId val="1"/>
        <c:axId val="0"/>
      </c:bar3DChart>
      <c:catAx>
        <c:axId val="510329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1032910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78" r="0.75000000000000078" t="1" header="0.49212598450000034" footer="0.49212598450000034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'[2]porovnanie '!$B$5:$N$5</c:f>
              <c:strCache>
                <c:ptCount val="13"/>
                <c:pt idx="0">
                  <c:v>január</c:v>
                </c:pt>
                <c:pt idx="1">
                  <c:v>február</c:v>
                </c:pt>
                <c:pt idx="2">
                  <c:v>marec</c:v>
                </c:pt>
                <c:pt idx="3">
                  <c:v>apríl</c:v>
                </c:pt>
                <c:pt idx="4">
                  <c:v>máj</c:v>
                </c:pt>
                <c:pt idx="5">
                  <c:v>jún</c:v>
                </c:pt>
                <c:pt idx="6">
                  <c:v>júl</c:v>
                </c:pt>
                <c:pt idx="7">
                  <c:v>august</c:v>
                </c:pt>
                <c:pt idx="8">
                  <c:v>september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  <c:pt idx="12">
                  <c:v>dorovnanie</c:v>
                </c:pt>
              </c:strCache>
            </c:strRef>
          </c:cat>
          <c:val>
            <c:numRef>
              <c:f>'[2]porovnanie '!$B$6:$N$6</c:f>
              <c:numCache>
                <c:formatCode>General</c:formatCode>
                <c:ptCount val="13"/>
                <c:pt idx="0">
                  <c:v>143661.16</c:v>
                </c:pt>
                <c:pt idx="1">
                  <c:v>202082.22</c:v>
                </c:pt>
                <c:pt idx="2">
                  <c:v>129514.04</c:v>
                </c:pt>
                <c:pt idx="3">
                  <c:v>262526.78999999998</c:v>
                </c:pt>
                <c:pt idx="4">
                  <c:v>202736.37</c:v>
                </c:pt>
                <c:pt idx="5">
                  <c:v>50146.29</c:v>
                </c:pt>
                <c:pt idx="6">
                  <c:v>153615.60999999999</c:v>
                </c:pt>
                <c:pt idx="7">
                  <c:v>180702.62</c:v>
                </c:pt>
                <c:pt idx="8">
                  <c:v>145498.9</c:v>
                </c:pt>
                <c:pt idx="9">
                  <c:v>162257.29</c:v>
                </c:pt>
                <c:pt idx="10">
                  <c:v>164809.82999999999</c:v>
                </c:pt>
                <c:pt idx="11">
                  <c:v>155932.32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C8-49B0-9A02-4018C6BFFFBE}"/>
            </c:ext>
          </c:extLst>
        </c:ser>
        <c:ser>
          <c:idx val="1"/>
          <c:order val="1"/>
          <c:invertIfNegative val="0"/>
          <c:cat>
            <c:strRef>
              <c:f>'[2]porovnanie '!$B$5:$N$5</c:f>
              <c:strCache>
                <c:ptCount val="13"/>
                <c:pt idx="0">
                  <c:v>január</c:v>
                </c:pt>
                <c:pt idx="1">
                  <c:v>február</c:v>
                </c:pt>
                <c:pt idx="2">
                  <c:v>marec</c:v>
                </c:pt>
                <c:pt idx="3">
                  <c:v>apríl</c:v>
                </c:pt>
                <c:pt idx="4">
                  <c:v>máj</c:v>
                </c:pt>
                <c:pt idx="5">
                  <c:v>jún</c:v>
                </c:pt>
                <c:pt idx="6">
                  <c:v>júl</c:v>
                </c:pt>
                <c:pt idx="7">
                  <c:v>august</c:v>
                </c:pt>
                <c:pt idx="8">
                  <c:v>september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  <c:pt idx="12">
                  <c:v>dorovnanie</c:v>
                </c:pt>
              </c:strCache>
            </c:strRef>
          </c:cat>
          <c:val>
            <c:numRef>
              <c:f>'[2]porovnanie '!$B$7:$N$7</c:f>
              <c:numCache>
                <c:formatCode>General</c:formatCode>
                <c:ptCount val="13"/>
                <c:pt idx="0">
                  <c:v>253313.58</c:v>
                </c:pt>
                <c:pt idx="1">
                  <c:v>213991.97</c:v>
                </c:pt>
                <c:pt idx="2">
                  <c:v>143848.37</c:v>
                </c:pt>
                <c:pt idx="3">
                  <c:v>252332.37</c:v>
                </c:pt>
                <c:pt idx="4">
                  <c:v>170773.35</c:v>
                </c:pt>
                <c:pt idx="5">
                  <c:v>26478.76</c:v>
                </c:pt>
                <c:pt idx="6">
                  <c:v>178074.39</c:v>
                </c:pt>
                <c:pt idx="7">
                  <c:v>188472.42</c:v>
                </c:pt>
                <c:pt idx="8">
                  <c:v>165313.01999999999</c:v>
                </c:pt>
                <c:pt idx="9">
                  <c:v>171592.64</c:v>
                </c:pt>
                <c:pt idx="10">
                  <c:v>183134.04</c:v>
                </c:pt>
                <c:pt idx="11">
                  <c:v>182772.46</c:v>
                </c:pt>
                <c:pt idx="12">
                  <c:v>116641.9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C8-49B0-9A02-4018C6BFFFBE}"/>
            </c:ext>
          </c:extLst>
        </c:ser>
        <c:ser>
          <c:idx val="2"/>
          <c:order val="2"/>
          <c:invertIfNegative val="0"/>
          <c:cat>
            <c:strRef>
              <c:f>'[2]porovnanie '!$B$5:$N$5</c:f>
              <c:strCache>
                <c:ptCount val="13"/>
                <c:pt idx="0">
                  <c:v>január</c:v>
                </c:pt>
                <c:pt idx="1">
                  <c:v>február</c:v>
                </c:pt>
                <c:pt idx="2">
                  <c:v>marec</c:v>
                </c:pt>
                <c:pt idx="3">
                  <c:v>apríl</c:v>
                </c:pt>
                <c:pt idx="4">
                  <c:v>máj</c:v>
                </c:pt>
                <c:pt idx="5">
                  <c:v>jún</c:v>
                </c:pt>
                <c:pt idx="6">
                  <c:v>júl</c:v>
                </c:pt>
                <c:pt idx="7">
                  <c:v>august</c:v>
                </c:pt>
                <c:pt idx="8">
                  <c:v>september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  <c:pt idx="12">
                  <c:v>dorovnanie</c:v>
                </c:pt>
              </c:strCache>
            </c:strRef>
          </c:cat>
          <c:val>
            <c:numRef>
              <c:f>'[2]porovnanie '!$B$8:$N$8</c:f>
              <c:numCache>
                <c:formatCode>General</c:formatCode>
                <c:ptCount val="13"/>
                <c:pt idx="0">
                  <c:v>269742.12</c:v>
                </c:pt>
                <c:pt idx="1">
                  <c:v>228563.63</c:v>
                </c:pt>
                <c:pt idx="2">
                  <c:v>162363.26999999999</c:v>
                </c:pt>
                <c:pt idx="3">
                  <c:v>233390.92</c:v>
                </c:pt>
                <c:pt idx="4">
                  <c:v>232693.62</c:v>
                </c:pt>
                <c:pt idx="5">
                  <c:v>21423.89</c:v>
                </c:pt>
                <c:pt idx="6">
                  <c:v>188255.13</c:v>
                </c:pt>
                <c:pt idx="7">
                  <c:v>211266.45</c:v>
                </c:pt>
                <c:pt idx="8">
                  <c:v>184705.01</c:v>
                </c:pt>
                <c:pt idx="9">
                  <c:v>195210.25</c:v>
                </c:pt>
                <c:pt idx="10">
                  <c:v>206070.24</c:v>
                </c:pt>
                <c:pt idx="11">
                  <c:v>201237.14</c:v>
                </c:pt>
                <c:pt idx="12">
                  <c:v>19256.54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C8-49B0-9A02-4018C6BFFFBE}"/>
            </c:ext>
          </c:extLst>
        </c:ser>
        <c:ser>
          <c:idx val="3"/>
          <c:order val="3"/>
          <c:invertIfNegative val="0"/>
          <c:cat>
            <c:strRef>
              <c:f>'[2]porovnanie '!$B$5:$N$5</c:f>
              <c:strCache>
                <c:ptCount val="13"/>
                <c:pt idx="0">
                  <c:v>január</c:v>
                </c:pt>
                <c:pt idx="1">
                  <c:v>február</c:v>
                </c:pt>
                <c:pt idx="2">
                  <c:v>marec</c:v>
                </c:pt>
                <c:pt idx="3">
                  <c:v>apríl</c:v>
                </c:pt>
                <c:pt idx="4">
                  <c:v>máj</c:v>
                </c:pt>
                <c:pt idx="5">
                  <c:v>jún</c:v>
                </c:pt>
                <c:pt idx="6">
                  <c:v>júl</c:v>
                </c:pt>
                <c:pt idx="7">
                  <c:v>august</c:v>
                </c:pt>
                <c:pt idx="8">
                  <c:v>september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  <c:pt idx="12">
                  <c:v>dorovnanie</c:v>
                </c:pt>
              </c:strCache>
            </c:strRef>
          </c:cat>
          <c:val>
            <c:numRef>
              <c:f>'[2]porovnanie '!$B$9:$N$9</c:f>
              <c:numCache>
                <c:formatCode>General</c:formatCode>
                <c:ptCount val="13"/>
                <c:pt idx="0">
                  <c:v>313339.84000000003</c:v>
                </c:pt>
                <c:pt idx="1">
                  <c:v>261941.35</c:v>
                </c:pt>
                <c:pt idx="2">
                  <c:v>195960.3</c:v>
                </c:pt>
                <c:pt idx="3">
                  <c:v>302535.75</c:v>
                </c:pt>
                <c:pt idx="4">
                  <c:v>213886.58</c:v>
                </c:pt>
                <c:pt idx="5">
                  <c:v>132816.87</c:v>
                </c:pt>
                <c:pt idx="6">
                  <c:v>226465.21</c:v>
                </c:pt>
                <c:pt idx="7">
                  <c:v>249186.35</c:v>
                </c:pt>
                <c:pt idx="8">
                  <c:v>216064.76</c:v>
                </c:pt>
                <c:pt idx="9">
                  <c:v>229690.37</c:v>
                </c:pt>
                <c:pt idx="10">
                  <c:v>237204.81</c:v>
                </c:pt>
                <c:pt idx="11">
                  <c:v>224744.9</c:v>
                </c:pt>
                <c:pt idx="12">
                  <c:v>41158.239999999998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C8-49B0-9A02-4018C6BFFFBE}"/>
            </c:ext>
          </c:extLst>
        </c:ser>
        <c:ser>
          <c:idx val="4"/>
          <c:order val="4"/>
          <c:invertIfNegative val="0"/>
          <c:cat>
            <c:strRef>
              <c:f>'[2]porovnanie '!$B$5:$N$5</c:f>
              <c:strCache>
                <c:ptCount val="13"/>
                <c:pt idx="0">
                  <c:v>január</c:v>
                </c:pt>
                <c:pt idx="1">
                  <c:v>február</c:v>
                </c:pt>
                <c:pt idx="2">
                  <c:v>marec</c:v>
                </c:pt>
                <c:pt idx="3">
                  <c:v>apríl</c:v>
                </c:pt>
                <c:pt idx="4">
                  <c:v>máj</c:v>
                </c:pt>
                <c:pt idx="5">
                  <c:v>jún</c:v>
                </c:pt>
                <c:pt idx="6">
                  <c:v>júl</c:v>
                </c:pt>
                <c:pt idx="7">
                  <c:v>august</c:v>
                </c:pt>
                <c:pt idx="8">
                  <c:v>september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  <c:pt idx="12">
                  <c:v>dorovnanie</c:v>
                </c:pt>
              </c:strCache>
            </c:strRef>
          </c:cat>
          <c:val>
            <c:numRef>
              <c:f>'[2]porovnanie '!$B$10:$N$10</c:f>
              <c:numCache>
                <c:formatCode>General</c:formatCode>
                <c:ptCount val="13"/>
                <c:pt idx="0">
                  <c:v>360664</c:v>
                </c:pt>
                <c:pt idx="1">
                  <c:v>245807</c:v>
                </c:pt>
                <c:pt idx="2">
                  <c:v>215731</c:v>
                </c:pt>
                <c:pt idx="3">
                  <c:v>349057</c:v>
                </c:pt>
                <c:pt idx="4">
                  <c:v>135228</c:v>
                </c:pt>
                <c:pt idx="5">
                  <c:v>120488</c:v>
                </c:pt>
                <c:pt idx="6">
                  <c:v>192765</c:v>
                </c:pt>
                <c:pt idx="7">
                  <c:v>211486</c:v>
                </c:pt>
                <c:pt idx="8">
                  <c:v>182700</c:v>
                </c:pt>
                <c:pt idx="9">
                  <c:v>194085</c:v>
                </c:pt>
                <c:pt idx="10">
                  <c:v>198783</c:v>
                </c:pt>
                <c:pt idx="11">
                  <c:v>187232</c:v>
                </c:pt>
                <c:pt idx="12">
                  <c:v>49619.03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AC8-49B0-9A02-4018C6BFFFBE}"/>
            </c:ext>
          </c:extLst>
        </c:ser>
        <c:ser>
          <c:idx val="5"/>
          <c:order val="5"/>
          <c:invertIfNegative val="0"/>
          <c:cat>
            <c:strRef>
              <c:f>'[2]porovnanie '!$B$5:$N$5</c:f>
              <c:strCache>
                <c:ptCount val="13"/>
                <c:pt idx="0">
                  <c:v>január</c:v>
                </c:pt>
                <c:pt idx="1">
                  <c:v>február</c:v>
                </c:pt>
                <c:pt idx="2">
                  <c:v>marec</c:v>
                </c:pt>
                <c:pt idx="3">
                  <c:v>apríl</c:v>
                </c:pt>
                <c:pt idx="4">
                  <c:v>máj</c:v>
                </c:pt>
                <c:pt idx="5">
                  <c:v>jún</c:v>
                </c:pt>
                <c:pt idx="6">
                  <c:v>júl</c:v>
                </c:pt>
                <c:pt idx="7">
                  <c:v>august</c:v>
                </c:pt>
                <c:pt idx="8">
                  <c:v>september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  <c:pt idx="12">
                  <c:v>dorovnanie</c:v>
                </c:pt>
              </c:strCache>
            </c:strRef>
          </c:cat>
          <c:val>
            <c:numRef>
              <c:f>'[2]porovnanie '!$B$11:$N$11</c:f>
              <c:numCache>
                <c:formatCode>General</c:formatCode>
                <c:ptCount val="13"/>
                <c:pt idx="0">
                  <c:v>290047</c:v>
                </c:pt>
                <c:pt idx="1">
                  <c:v>227179</c:v>
                </c:pt>
                <c:pt idx="2">
                  <c:v>179997</c:v>
                </c:pt>
                <c:pt idx="3">
                  <c:v>243473</c:v>
                </c:pt>
                <c:pt idx="4">
                  <c:v>68463</c:v>
                </c:pt>
                <c:pt idx="5">
                  <c:v>29514</c:v>
                </c:pt>
                <c:pt idx="6">
                  <c:v>188375</c:v>
                </c:pt>
                <c:pt idx="7">
                  <c:v>209950</c:v>
                </c:pt>
                <c:pt idx="8">
                  <c:v>193666</c:v>
                </c:pt>
                <c:pt idx="9">
                  <c:v>195649</c:v>
                </c:pt>
                <c:pt idx="10">
                  <c:v>203189</c:v>
                </c:pt>
                <c:pt idx="11">
                  <c:v>199637</c:v>
                </c:pt>
                <c:pt idx="12">
                  <c:v>-70554.13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AC8-49B0-9A02-4018C6BFFFBE}"/>
            </c:ext>
          </c:extLst>
        </c:ser>
        <c:ser>
          <c:idx val="6"/>
          <c:order val="6"/>
          <c:invertIfNegative val="0"/>
          <c:cat>
            <c:strRef>
              <c:f>'[2]porovnanie '!$B$5:$N$5</c:f>
              <c:strCache>
                <c:ptCount val="13"/>
                <c:pt idx="0">
                  <c:v>január</c:v>
                </c:pt>
                <c:pt idx="1">
                  <c:v>február</c:v>
                </c:pt>
                <c:pt idx="2">
                  <c:v>marec</c:v>
                </c:pt>
                <c:pt idx="3">
                  <c:v>apríl</c:v>
                </c:pt>
                <c:pt idx="4">
                  <c:v>máj</c:v>
                </c:pt>
                <c:pt idx="5">
                  <c:v>jún</c:v>
                </c:pt>
                <c:pt idx="6">
                  <c:v>júl</c:v>
                </c:pt>
                <c:pt idx="7">
                  <c:v>august</c:v>
                </c:pt>
                <c:pt idx="8">
                  <c:v>september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  <c:pt idx="12">
                  <c:v>dorovnanie</c:v>
                </c:pt>
              </c:strCache>
            </c:strRef>
          </c:cat>
          <c:val>
            <c:numRef>
              <c:f>'[2]porovnanie '!$B$12:$N$12</c:f>
              <c:numCache>
                <c:formatCode>General</c:formatCode>
                <c:ptCount val="13"/>
                <c:pt idx="0">
                  <c:v>290050</c:v>
                </c:pt>
                <c:pt idx="1">
                  <c:v>249508</c:v>
                </c:pt>
                <c:pt idx="2">
                  <c:v>194748</c:v>
                </c:pt>
                <c:pt idx="3">
                  <c:v>257717</c:v>
                </c:pt>
                <c:pt idx="4">
                  <c:v>96082</c:v>
                </c:pt>
                <c:pt idx="5">
                  <c:v>80868</c:v>
                </c:pt>
                <c:pt idx="6">
                  <c:v>220373</c:v>
                </c:pt>
                <c:pt idx="7">
                  <c:v>227633</c:v>
                </c:pt>
                <c:pt idx="8">
                  <c:v>216812</c:v>
                </c:pt>
                <c:pt idx="9">
                  <c:v>225214</c:v>
                </c:pt>
                <c:pt idx="10">
                  <c:v>229256</c:v>
                </c:pt>
                <c:pt idx="11">
                  <c:v>217622</c:v>
                </c:pt>
                <c:pt idx="12">
                  <c:v>8085.98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AC8-49B0-9A02-4018C6BFFFBE}"/>
            </c:ext>
          </c:extLst>
        </c:ser>
        <c:ser>
          <c:idx val="7"/>
          <c:order val="7"/>
          <c:invertIfNegative val="0"/>
          <c:cat>
            <c:strRef>
              <c:f>'[2]porovnanie '!$B$5:$N$5</c:f>
              <c:strCache>
                <c:ptCount val="13"/>
                <c:pt idx="0">
                  <c:v>január</c:v>
                </c:pt>
                <c:pt idx="1">
                  <c:v>február</c:v>
                </c:pt>
                <c:pt idx="2">
                  <c:v>marec</c:v>
                </c:pt>
                <c:pt idx="3">
                  <c:v>apríl</c:v>
                </c:pt>
                <c:pt idx="4">
                  <c:v>máj</c:v>
                </c:pt>
                <c:pt idx="5">
                  <c:v>jún</c:v>
                </c:pt>
                <c:pt idx="6">
                  <c:v>júl</c:v>
                </c:pt>
                <c:pt idx="7">
                  <c:v>august</c:v>
                </c:pt>
                <c:pt idx="8">
                  <c:v>september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  <c:pt idx="12">
                  <c:v>dorovnanie</c:v>
                </c:pt>
              </c:strCache>
            </c:strRef>
          </c:cat>
          <c:val>
            <c:numRef>
              <c:f>'[2]porovnanie '!$B$13:$N$13</c:f>
              <c:numCache>
                <c:formatCode>General</c:formatCode>
                <c:ptCount val="13"/>
                <c:pt idx="0">
                  <c:v>308779</c:v>
                </c:pt>
                <c:pt idx="1">
                  <c:v>217097</c:v>
                </c:pt>
                <c:pt idx="2">
                  <c:v>197617</c:v>
                </c:pt>
                <c:pt idx="3">
                  <c:v>236874</c:v>
                </c:pt>
                <c:pt idx="4">
                  <c:v>209870</c:v>
                </c:pt>
                <c:pt idx="5">
                  <c:v>63262</c:v>
                </c:pt>
                <c:pt idx="6">
                  <c:v>227105</c:v>
                </c:pt>
                <c:pt idx="7">
                  <c:v>221679</c:v>
                </c:pt>
                <c:pt idx="8">
                  <c:v>211039</c:v>
                </c:pt>
                <c:pt idx="9">
                  <c:v>217340</c:v>
                </c:pt>
                <c:pt idx="10">
                  <c:v>209925</c:v>
                </c:pt>
                <c:pt idx="11">
                  <c:v>212238</c:v>
                </c:pt>
                <c:pt idx="12">
                  <c:v>19932.93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AC8-49B0-9A02-4018C6BFFFBE}"/>
            </c:ext>
          </c:extLst>
        </c:ser>
        <c:ser>
          <c:idx val="8"/>
          <c:order val="8"/>
          <c:invertIfNegative val="0"/>
          <c:cat>
            <c:strRef>
              <c:f>'[2]porovnanie '!$B$5:$N$5</c:f>
              <c:strCache>
                <c:ptCount val="13"/>
                <c:pt idx="0">
                  <c:v>január</c:v>
                </c:pt>
                <c:pt idx="1">
                  <c:v>február</c:v>
                </c:pt>
                <c:pt idx="2">
                  <c:v>marec</c:v>
                </c:pt>
                <c:pt idx="3">
                  <c:v>apríl</c:v>
                </c:pt>
                <c:pt idx="4">
                  <c:v>máj</c:v>
                </c:pt>
                <c:pt idx="5">
                  <c:v>jún</c:v>
                </c:pt>
                <c:pt idx="6">
                  <c:v>júl</c:v>
                </c:pt>
                <c:pt idx="7">
                  <c:v>august</c:v>
                </c:pt>
                <c:pt idx="8">
                  <c:v>september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  <c:pt idx="12">
                  <c:v>dorovnanie</c:v>
                </c:pt>
              </c:strCache>
            </c:strRef>
          </c:cat>
          <c:val>
            <c:numRef>
              <c:f>'[2]porovnanie '!$B$14:$N$14</c:f>
              <c:numCache>
                <c:formatCode>General</c:formatCode>
                <c:ptCount val="13"/>
                <c:pt idx="0">
                  <c:v>306268</c:v>
                </c:pt>
                <c:pt idx="1">
                  <c:v>256528</c:v>
                </c:pt>
                <c:pt idx="2">
                  <c:v>200277</c:v>
                </c:pt>
                <c:pt idx="3">
                  <c:v>235547</c:v>
                </c:pt>
                <c:pt idx="4">
                  <c:v>153343</c:v>
                </c:pt>
                <c:pt idx="5">
                  <c:v>131050</c:v>
                </c:pt>
                <c:pt idx="6">
                  <c:v>208708</c:v>
                </c:pt>
                <c:pt idx="7">
                  <c:v>215058</c:v>
                </c:pt>
                <c:pt idx="8">
                  <c:v>211911</c:v>
                </c:pt>
                <c:pt idx="9">
                  <c:v>209795</c:v>
                </c:pt>
                <c:pt idx="10">
                  <c:v>214567</c:v>
                </c:pt>
                <c:pt idx="11">
                  <c:v>210844</c:v>
                </c:pt>
                <c:pt idx="12">
                  <c:v>22420.82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AC8-49B0-9A02-4018C6BFFFBE}"/>
            </c:ext>
          </c:extLst>
        </c:ser>
        <c:ser>
          <c:idx val="9"/>
          <c:order val="9"/>
          <c:invertIfNegative val="0"/>
          <c:cat>
            <c:strRef>
              <c:f>'[2]porovnanie '!$B$5:$N$5</c:f>
              <c:strCache>
                <c:ptCount val="13"/>
                <c:pt idx="0">
                  <c:v>január</c:v>
                </c:pt>
                <c:pt idx="1">
                  <c:v>február</c:v>
                </c:pt>
                <c:pt idx="2">
                  <c:v>marec</c:v>
                </c:pt>
                <c:pt idx="3">
                  <c:v>apríl</c:v>
                </c:pt>
                <c:pt idx="4">
                  <c:v>máj</c:v>
                </c:pt>
                <c:pt idx="5">
                  <c:v>jún</c:v>
                </c:pt>
                <c:pt idx="6">
                  <c:v>júl</c:v>
                </c:pt>
                <c:pt idx="7">
                  <c:v>august</c:v>
                </c:pt>
                <c:pt idx="8">
                  <c:v>september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  <c:pt idx="12">
                  <c:v>dorovnanie</c:v>
                </c:pt>
              </c:strCache>
            </c:strRef>
          </c:cat>
          <c:val>
            <c:numRef>
              <c:f>'[2]porovnanie '!$B$15:$N$15</c:f>
              <c:numCache>
                <c:formatCode>General</c:formatCode>
                <c:ptCount val="13"/>
                <c:pt idx="0">
                  <c:v>297700</c:v>
                </c:pt>
                <c:pt idx="1">
                  <c:v>258847</c:v>
                </c:pt>
                <c:pt idx="2">
                  <c:v>216521</c:v>
                </c:pt>
                <c:pt idx="3">
                  <c:v>264552</c:v>
                </c:pt>
                <c:pt idx="4">
                  <c:v>138180</c:v>
                </c:pt>
                <c:pt idx="5">
                  <c:v>155901</c:v>
                </c:pt>
                <c:pt idx="6">
                  <c:v>241275</c:v>
                </c:pt>
                <c:pt idx="7">
                  <c:v>238059</c:v>
                </c:pt>
                <c:pt idx="8">
                  <c:v>222538</c:v>
                </c:pt>
                <c:pt idx="9">
                  <c:v>224655</c:v>
                </c:pt>
                <c:pt idx="10">
                  <c:v>231337</c:v>
                </c:pt>
                <c:pt idx="11">
                  <c:v>227390</c:v>
                </c:pt>
                <c:pt idx="12">
                  <c:v>-11915.9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AC8-49B0-9A02-4018C6BFFFBE}"/>
            </c:ext>
          </c:extLst>
        </c:ser>
        <c:ser>
          <c:idx val="10"/>
          <c:order val="10"/>
          <c:invertIfNegative val="0"/>
          <c:cat>
            <c:strRef>
              <c:f>'[2]porovnanie '!$B$5:$N$5</c:f>
              <c:strCache>
                <c:ptCount val="13"/>
                <c:pt idx="0">
                  <c:v>január</c:v>
                </c:pt>
                <c:pt idx="1">
                  <c:v>február</c:v>
                </c:pt>
                <c:pt idx="2">
                  <c:v>marec</c:v>
                </c:pt>
                <c:pt idx="3">
                  <c:v>apríl</c:v>
                </c:pt>
                <c:pt idx="4">
                  <c:v>máj</c:v>
                </c:pt>
                <c:pt idx="5">
                  <c:v>jún</c:v>
                </c:pt>
                <c:pt idx="6">
                  <c:v>júl</c:v>
                </c:pt>
                <c:pt idx="7">
                  <c:v>august</c:v>
                </c:pt>
                <c:pt idx="8">
                  <c:v>september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  <c:pt idx="12">
                  <c:v>dorovnanie</c:v>
                </c:pt>
              </c:strCache>
            </c:strRef>
          </c:cat>
          <c:val>
            <c:numRef>
              <c:f>'[2]porovnanie '!$B$16:$N$16</c:f>
              <c:numCache>
                <c:formatCode>General</c:formatCode>
                <c:ptCount val="13"/>
                <c:pt idx="0">
                  <c:v>324518</c:v>
                </c:pt>
                <c:pt idx="1">
                  <c:v>283808</c:v>
                </c:pt>
                <c:pt idx="2">
                  <c:v>232722</c:v>
                </c:pt>
                <c:pt idx="3">
                  <c:v>298682</c:v>
                </c:pt>
                <c:pt idx="4">
                  <c:v>183663</c:v>
                </c:pt>
                <c:pt idx="5">
                  <c:v>152968</c:v>
                </c:pt>
                <c:pt idx="6">
                  <c:v>269184</c:v>
                </c:pt>
                <c:pt idx="7">
                  <c:v>269866</c:v>
                </c:pt>
                <c:pt idx="8">
                  <c:v>249090</c:v>
                </c:pt>
                <c:pt idx="9">
                  <c:v>249159</c:v>
                </c:pt>
                <c:pt idx="10">
                  <c:v>252162</c:v>
                </c:pt>
                <c:pt idx="11">
                  <c:v>261013</c:v>
                </c:pt>
                <c:pt idx="12">
                  <c:v>19988.419999999998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C8-49B0-9A02-4018C6BFFFBE}"/>
            </c:ext>
          </c:extLst>
        </c:ser>
        <c:ser>
          <c:idx val="11"/>
          <c:order val="11"/>
          <c:invertIfNegative val="0"/>
          <c:cat>
            <c:strRef>
              <c:f>'[2]porovnanie '!$B$5:$N$5</c:f>
              <c:strCache>
                <c:ptCount val="13"/>
                <c:pt idx="0">
                  <c:v>január</c:v>
                </c:pt>
                <c:pt idx="1">
                  <c:v>február</c:v>
                </c:pt>
                <c:pt idx="2">
                  <c:v>marec</c:v>
                </c:pt>
                <c:pt idx="3">
                  <c:v>apríl</c:v>
                </c:pt>
                <c:pt idx="4">
                  <c:v>máj</c:v>
                </c:pt>
                <c:pt idx="5">
                  <c:v>jún</c:v>
                </c:pt>
                <c:pt idx="6">
                  <c:v>júl</c:v>
                </c:pt>
                <c:pt idx="7">
                  <c:v>august</c:v>
                </c:pt>
                <c:pt idx="8">
                  <c:v>september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  <c:pt idx="12">
                  <c:v>dorovnanie</c:v>
                </c:pt>
              </c:strCache>
            </c:strRef>
          </c:cat>
          <c:val>
            <c:numRef>
              <c:f>'[2]porovnanie '!$B$17:$N$17</c:f>
              <c:numCache>
                <c:formatCode>General</c:formatCode>
                <c:ptCount val="13"/>
                <c:pt idx="0">
                  <c:v>369392</c:v>
                </c:pt>
                <c:pt idx="1">
                  <c:v>312177</c:v>
                </c:pt>
                <c:pt idx="2">
                  <c:v>263638</c:v>
                </c:pt>
                <c:pt idx="3">
                  <c:v>327228</c:v>
                </c:pt>
                <c:pt idx="4">
                  <c:v>144600</c:v>
                </c:pt>
                <c:pt idx="5">
                  <c:v>256741</c:v>
                </c:pt>
                <c:pt idx="6">
                  <c:v>304727</c:v>
                </c:pt>
                <c:pt idx="7">
                  <c:v>290805</c:v>
                </c:pt>
                <c:pt idx="8">
                  <c:v>273729</c:v>
                </c:pt>
                <c:pt idx="9">
                  <c:v>284181</c:v>
                </c:pt>
                <c:pt idx="10">
                  <c:v>285417</c:v>
                </c:pt>
                <c:pt idx="11">
                  <c:v>287332</c:v>
                </c:pt>
                <c:pt idx="12">
                  <c:v>39286.300000000003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AC8-49B0-9A02-4018C6BFFFBE}"/>
            </c:ext>
          </c:extLst>
        </c:ser>
        <c:ser>
          <c:idx val="12"/>
          <c:order val="12"/>
          <c:invertIfNegative val="0"/>
          <c:cat>
            <c:strRef>
              <c:f>'[2]porovnanie '!$B$5:$N$5</c:f>
              <c:strCache>
                <c:ptCount val="13"/>
                <c:pt idx="0">
                  <c:v>január</c:v>
                </c:pt>
                <c:pt idx="1">
                  <c:v>február</c:v>
                </c:pt>
                <c:pt idx="2">
                  <c:v>marec</c:v>
                </c:pt>
                <c:pt idx="3">
                  <c:v>apríl</c:v>
                </c:pt>
                <c:pt idx="4">
                  <c:v>máj</c:v>
                </c:pt>
                <c:pt idx="5">
                  <c:v>jún</c:v>
                </c:pt>
                <c:pt idx="6">
                  <c:v>júl</c:v>
                </c:pt>
                <c:pt idx="7">
                  <c:v>august</c:v>
                </c:pt>
                <c:pt idx="8">
                  <c:v>september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  <c:pt idx="12">
                  <c:v>dorovnanie</c:v>
                </c:pt>
              </c:strCache>
            </c:strRef>
          </c:cat>
          <c:val>
            <c:numRef>
              <c:f>'[2]porovnanie '!$B$18:$N$18</c:f>
              <c:numCache>
                <c:formatCode>General</c:formatCode>
                <c:ptCount val="13"/>
                <c:pt idx="0">
                  <c:v>398183</c:v>
                </c:pt>
                <c:pt idx="1">
                  <c:v>350751</c:v>
                </c:pt>
                <c:pt idx="2">
                  <c:v>283346</c:v>
                </c:pt>
                <c:pt idx="3">
                  <c:v>343823</c:v>
                </c:pt>
                <c:pt idx="4">
                  <c:v>161659</c:v>
                </c:pt>
                <c:pt idx="5">
                  <c:v>256674</c:v>
                </c:pt>
                <c:pt idx="6">
                  <c:v>328939</c:v>
                </c:pt>
                <c:pt idx="7">
                  <c:v>329001</c:v>
                </c:pt>
                <c:pt idx="8">
                  <c:v>301842</c:v>
                </c:pt>
                <c:pt idx="9">
                  <c:v>311067</c:v>
                </c:pt>
                <c:pt idx="10">
                  <c:v>314380</c:v>
                </c:pt>
                <c:pt idx="11">
                  <c:v>314452</c:v>
                </c:pt>
                <c:pt idx="12">
                  <c:v>26679.11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AC8-49B0-9A02-4018C6BFFFBE}"/>
            </c:ext>
          </c:extLst>
        </c:ser>
        <c:ser>
          <c:idx val="13"/>
          <c:order val="13"/>
          <c:invertIfNegative val="0"/>
          <c:cat>
            <c:strRef>
              <c:f>'[2]porovnanie '!$B$5:$N$5</c:f>
              <c:strCache>
                <c:ptCount val="13"/>
                <c:pt idx="0">
                  <c:v>január</c:v>
                </c:pt>
                <c:pt idx="1">
                  <c:v>február</c:v>
                </c:pt>
                <c:pt idx="2">
                  <c:v>marec</c:v>
                </c:pt>
                <c:pt idx="3">
                  <c:v>apríl</c:v>
                </c:pt>
                <c:pt idx="4">
                  <c:v>máj</c:v>
                </c:pt>
                <c:pt idx="5">
                  <c:v>jún</c:v>
                </c:pt>
                <c:pt idx="6">
                  <c:v>júl</c:v>
                </c:pt>
                <c:pt idx="7">
                  <c:v>august</c:v>
                </c:pt>
                <c:pt idx="8">
                  <c:v>september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  <c:pt idx="12">
                  <c:v>dorovnanie</c:v>
                </c:pt>
              </c:strCache>
            </c:strRef>
          </c:cat>
          <c:val>
            <c:numRef>
              <c:f>'[2]porovnanie '!$B$19:$N$19</c:f>
              <c:numCache>
                <c:formatCode>General</c:formatCode>
                <c:ptCount val="13"/>
                <c:pt idx="0">
                  <c:v>440011</c:v>
                </c:pt>
                <c:pt idx="1">
                  <c:v>366486</c:v>
                </c:pt>
                <c:pt idx="2">
                  <c:v>325995</c:v>
                </c:pt>
                <c:pt idx="3">
                  <c:v>338345</c:v>
                </c:pt>
                <c:pt idx="4">
                  <c:v>208809</c:v>
                </c:pt>
                <c:pt idx="5">
                  <c:v>307074</c:v>
                </c:pt>
                <c:pt idx="6">
                  <c:v>379496</c:v>
                </c:pt>
                <c:pt idx="7">
                  <c:v>367026</c:v>
                </c:pt>
                <c:pt idx="8">
                  <c:v>352824</c:v>
                </c:pt>
                <c:pt idx="9">
                  <c:v>350014</c:v>
                </c:pt>
                <c:pt idx="10">
                  <c:v>349858</c:v>
                </c:pt>
                <c:pt idx="11">
                  <c:v>364096</c:v>
                </c:pt>
                <c:pt idx="12">
                  <c:v>36901.949999999997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AC8-49B0-9A02-4018C6BFFFBE}"/>
            </c:ext>
          </c:extLst>
        </c:ser>
        <c:ser>
          <c:idx val="14"/>
          <c:order val="14"/>
          <c:invertIfNegative val="0"/>
          <c:cat>
            <c:strRef>
              <c:f>'[2]porovnanie '!$B$5:$N$5</c:f>
              <c:strCache>
                <c:ptCount val="13"/>
                <c:pt idx="0">
                  <c:v>január</c:v>
                </c:pt>
                <c:pt idx="1">
                  <c:v>február</c:v>
                </c:pt>
                <c:pt idx="2">
                  <c:v>marec</c:v>
                </c:pt>
                <c:pt idx="3">
                  <c:v>apríl</c:v>
                </c:pt>
                <c:pt idx="4">
                  <c:v>máj</c:v>
                </c:pt>
                <c:pt idx="5">
                  <c:v>jún</c:v>
                </c:pt>
                <c:pt idx="6">
                  <c:v>júl</c:v>
                </c:pt>
                <c:pt idx="7">
                  <c:v>august</c:v>
                </c:pt>
                <c:pt idx="8">
                  <c:v>september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  <c:pt idx="12">
                  <c:v>dorovnanie</c:v>
                </c:pt>
              </c:strCache>
            </c:strRef>
          </c:cat>
          <c:val>
            <c:numRef>
              <c:f>'[2]porovnanie '!$B$24:$N$24</c:f>
              <c:numCache>
                <c:formatCode>General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E-9AC8-49B0-9A02-4018C6BFFF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0331400"/>
        <c:axId val="1"/>
      </c:barChart>
      <c:catAx>
        <c:axId val="510331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51033140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k-SK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k-SK"/>
    </a:p>
  </c:txPr>
  <c:printSettings>
    <c:headerFooter/>
    <c:pageMargins b="0.74803149606299291" l="0.70866141732283561" r="0.70866141732283561" t="0.74803149606299291" header="0.3149606299212605" footer="0.3149606299212605"/>
    <c:pageSetup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C3B-436A-803A-CFA853290BB5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9C3B-436A-803A-CFA853290B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82648032"/>
        <c:axId val="1"/>
        <c:axId val="0"/>
      </c:bar3DChart>
      <c:catAx>
        <c:axId val="482648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48264803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189-4F5E-BD6B-05408CE2848B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6189-4F5E-BD6B-05408CE28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0334024"/>
        <c:axId val="1"/>
        <c:axId val="0"/>
      </c:bar3DChart>
      <c:catAx>
        <c:axId val="510334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1033402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C56-482C-B70F-AEB1830288BD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0C56-482C-B70F-AEB183028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0336648"/>
        <c:axId val="1"/>
        <c:axId val="0"/>
      </c:bar3DChart>
      <c:catAx>
        <c:axId val="510336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1033664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72A-4731-828E-A090694227DA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372A-4731-828E-A09069422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0338944"/>
        <c:axId val="1"/>
      </c:barChart>
      <c:catAx>
        <c:axId val="510338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103389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2D7-449E-97B0-2D44E1EBA4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0341568"/>
        <c:axId val="1"/>
        <c:axId val="0"/>
      </c:bar3DChart>
      <c:catAx>
        <c:axId val="510341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103415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8EE-4667-B444-27712C0F4D51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98EE-4667-B444-27712C0F4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0344192"/>
        <c:axId val="1"/>
        <c:axId val="0"/>
      </c:bar3DChart>
      <c:catAx>
        <c:axId val="510344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103441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3F3-47FE-8168-2C844402C8C8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B3F3-47FE-8168-2C844402C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0346488"/>
        <c:axId val="1"/>
        <c:axId val="0"/>
      </c:bar3DChart>
      <c:catAx>
        <c:axId val="510346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1034648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EA2-4901-A450-CDD5BF354508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AEA2-4901-A450-CDD5BF3545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0349112"/>
        <c:axId val="1"/>
        <c:axId val="0"/>
      </c:bar3DChart>
      <c:catAx>
        <c:axId val="510349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1034911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767-42CF-84F6-CBEFFC40D796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E767-42CF-84F6-CBEFFC40D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0351736"/>
        <c:axId val="1"/>
        <c:axId val="0"/>
      </c:bar3DChart>
      <c:catAx>
        <c:axId val="510351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103517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76E-44DF-8265-66B94F6F9E78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576E-44DF-8265-66B94F6F9E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0354360"/>
        <c:axId val="1"/>
        <c:axId val="0"/>
      </c:bar3DChart>
      <c:catAx>
        <c:axId val="510354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1035436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291-4A42-80AB-79BDE70C9442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1291-4A42-80AB-79BDE70C94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0356656"/>
        <c:axId val="1"/>
      </c:barChart>
      <c:catAx>
        <c:axId val="510356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103566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8FE-4803-8982-1E7F0F3CC76B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E8FE-4803-8982-1E7F0F3CC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2650328"/>
        <c:axId val="1"/>
      </c:barChart>
      <c:catAx>
        <c:axId val="482650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4826503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BF4-4C33-BDA2-3660BE6BB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0359280"/>
        <c:axId val="1"/>
        <c:axId val="0"/>
      </c:bar3DChart>
      <c:catAx>
        <c:axId val="510359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103592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EA8-451C-937C-C30DC6F7B710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1EA8-451C-937C-C30DC6F7B7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0361904"/>
        <c:axId val="1"/>
        <c:axId val="0"/>
      </c:bar3DChart>
      <c:catAx>
        <c:axId val="510361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10361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0EB-42E9-944C-F5AC68C6E1B8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60EB-42E9-944C-F5AC68C6E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0364200"/>
        <c:axId val="1"/>
        <c:axId val="0"/>
      </c:bar3DChart>
      <c:catAx>
        <c:axId val="510364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1036420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2BB-480F-BDEA-4B95FBC2723C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12BB-480F-BDEA-4B95FBC27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0366496"/>
        <c:axId val="1"/>
      </c:barChart>
      <c:catAx>
        <c:axId val="5103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103664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638-41A6-9D3C-7F12CD3956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0369120"/>
        <c:axId val="1"/>
        <c:axId val="0"/>
      </c:bar3DChart>
      <c:catAx>
        <c:axId val="51036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103691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DF2-41A6-982C-69B89F112B68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3DF2-41A6-982C-69B89F112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1863336"/>
        <c:axId val="1"/>
        <c:axId val="0"/>
      </c:bar3DChart>
      <c:catAx>
        <c:axId val="511863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11863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F1C-4461-8F21-7DFA64E048C6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6F1C-4461-8F21-7DFA64E048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1865632"/>
        <c:axId val="1"/>
        <c:axId val="0"/>
      </c:bar3DChart>
      <c:catAx>
        <c:axId val="511865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1186563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6CE-4E02-80BA-FEDC01E0C140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E6CE-4E02-80BA-FEDC01E0C1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1867928"/>
        <c:axId val="1"/>
      </c:barChart>
      <c:catAx>
        <c:axId val="511867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118679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FD7-4CCA-9542-40759A0AE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1870552"/>
        <c:axId val="1"/>
        <c:axId val="0"/>
      </c:bar3DChart>
      <c:catAx>
        <c:axId val="511870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118705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FCD-4615-A63B-32EBA8FEBE49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8FCD-4615-A63B-32EBA8FEB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1873176"/>
        <c:axId val="1"/>
        <c:axId val="0"/>
      </c:bar3DChart>
      <c:catAx>
        <c:axId val="511873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11873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801-49CD-8318-C17A93393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82652952"/>
        <c:axId val="1"/>
        <c:axId val="0"/>
      </c:bar3DChart>
      <c:catAx>
        <c:axId val="482652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4826529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5A9-4878-A20F-E6C9BC73206D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45A9-4878-A20F-E6C9BC732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1875472"/>
        <c:axId val="1"/>
        <c:axId val="0"/>
      </c:bar3DChart>
      <c:catAx>
        <c:axId val="511875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1187547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'[2]porovnanie '!$B$6:$N$6</c:f>
              <c:numCache>
                <c:formatCode>General</c:formatCode>
                <c:ptCount val="13"/>
                <c:pt idx="0">
                  <c:v>143661.16</c:v>
                </c:pt>
                <c:pt idx="1">
                  <c:v>202082.22</c:v>
                </c:pt>
                <c:pt idx="2">
                  <c:v>129514.04</c:v>
                </c:pt>
                <c:pt idx="3">
                  <c:v>262526.78999999998</c:v>
                </c:pt>
                <c:pt idx="4">
                  <c:v>202736.37</c:v>
                </c:pt>
                <c:pt idx="5">
                  <c:v>50146.29</c:v>
                </c:pt>
                <c:pt idx="6">
                  <c:v>153615.60999999999</c:v>
                </c:pt>
                <c:pt idx="7">
                  <c:v>180702.62</c:v>
                </c:pt>
                <c:pt idx="8">
                  <c:v>145498.9</c:v>
                </c:pt>
                <c:pt idx="9">
                  <c:v>162257.29</c:v>
                </c:pt>
                <c:pt idx="10">
                  <c:v>164809.82999999999</c:v>
                </c:pt>
                <c:pt idx="11">
                  <c:v>155932.32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5F-4023-9888-C13049B81195}"/>
            </c:ext>
          </c:extLst>
        </c:ser>
        <c:ser>
          <c:idx val="1"/>
          <c:order val="1"/>
          <c:invertIfNegative val="0"/>
          <c:val>
            <c:numRef>
              <c:f>'[2]porovnanie '!$B$7:$N$7</c:f>
              <c:numCache>
                <c:formatCode>General</c:formatCode>
                <c:ptCount val="13"/>
                <c:pt idx="0">
                  <c:v>253313.58</c:v>
                </c:pt>
                <c:pt idx="1">
                  <c:v>213991.97</c:v>
                </c:pt>
                <c:pt idx="2">
                  <c:v>143848.37</c:v>
                </c:pt>
                <c:pt idx="3">
                  <c:v>252332.37</c:v>
                </c:pt>
                <c:pt idx="4">
                  <c:v>170773.35</c:v>
                </c:pt>
                <c:pt idx="5">
                  <c:v>26478.76</c:v>
                </c:pt>
                <c:pt idx="6">
                  <c:v>178074.39</c:v>
                </c:pt>
                <c:pt idx="7">
                  <c:v>188472.42</c:v>
                </c:pt>
                <c:pt idx="8">
                  <c:v>165313.01999999999</c:v>
                </c:pt>
                <c:pt idx="9">
                  <c:v>171592.64</c:v>
                </c:pt>
                <c:pt idx="10">
                  <c:v>183134.04</c:v>
                </c:pt>
                <c:pt idx="11">
                  <c:v>182772.46</c:v>
                </c:pt>
                <c:pt idx="12">
                  <c:v>116641.9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5F-4023-9888-C13049B81195}"/>
            </c:ext>
          </c:extLst>
        </c:ser>
        <c:ser>
          <c:idx val="2"/>
          <c:order val="2"/>
          <c:invertIfNegative val="0"/>
          <c:val>
            <c:numRef>
              <c:f>'[2]porovnanie '!$B$8:$N$8</c:f>
              <c:numCache>
                <c:formatCode>General</c:formatCode>
                <c:ptCount val="13"/>
                <c:pt idx="0">
                  <c:v>269742.12</c:v>
                </c:pt>
                <c:pt idx="1">
                  <c:v>228563.63</c:v>
                </c:pt>
                <c:pt idx="2">
                  <c:v>162363.26999999999</c:v>
                </c:pt>
                <c:pt idx="3">
                  <c:v>233390.92</c:v>
                </c:pt>
                <c:pt idx="4">
                  <c:v>232693.62</c:v>
                </c:pt>
                <c:pt idx="5">
                  <c:v>21423.89</c:v>
                </c:pt>
                <c:pt idx="6">
                  <c:v>188255.13</c:v>
                </c:pt>
                <c:pt idx="7">
                  <c:v>211266.45</c:v>
                </c:pt>
                <c:pt idx="8">
                  <c:v>184705.01</c:v>
                </c:pt>
                <c:pt idx="9">
                  <c:v>195210.25</c:v>
                </c:pt>
                <c:pt idx="10">
                  <c:v>206070.24</c:v>
                </c:pt>
                <c:pt idx="11">
                  <c:v>201237.14</c:v>
                </c:pt>
                <c:pt idx="12">
                  <c:v>19256.54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5F-4023-9888-C13049B81195}"/>
            </c:ext>
          </c:extLst>
        </c:ser>
        <c:ser>
          <c:idx val="3"/>
          <c:order val="3"/>
          <c:invertIfNegative val="0"/>
          <c:val>
            <c:numRef>
              <c:f>'[2]porovnanie '!$B$9:$N$9</c:f>
              <c:numCache>
                <c:formatCode>General</c:formatCode>
                <c:ptCount val="13"/>
                <c:pt idx="0">
                  <c:v>313339.84000000003</c:v>
                </c:pt>
                <c:pt idx="1">
                  <c:v>261941.35</c:v>
                </c:pt>
                <c:pt idx="2">
                  <c:v>195960.3</c:v>
                </c:pt>
                <c:pt idx="3">
                  <c:v>302535.75</c:v>
                </c:pt>
                <c:pt idx="4">
                  <c:v>213886.58</c:v>
                </c:pt>
                <c:pt idx="5">
                  <c:v>132816.87</c:v>
                </c:pt>
                <c:pt idx="6">
                  <c:v>226465.21</c:v>
                </c:pt>
                <c:pt idx="7">
                  <c:v>249186.35</c:v>
                </c:pt>
                <c:pt idx="8">
                  <c:v>216064.76</c:v>
                </c:pt>
                <c:pt idx="9">
                  <c:v>229690.37</c:v>
                </c:pt>
                <c:pt idx="10">
                  <c:v>237204.81</c:v>
                </c:pt>
                <c:pt idx="11">
                  <c:v>224744.9</c:v>
                </c:pt>
                <c:pt idx="12">
                  <c:v>41158.239999999998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25F-4023-9888-C13049B81195}"/>
            </c:ext>
          </c:extLst>
        </c:ser>
        <c:ser>
          <c:idx val="4"/>
          <c:order val="4"/>
          <c:invertIfNegative val="0"/>
          <c:val>
            <c:numRef>
              <c:f>'[2]porovnanie '!$B$10:$N$10</c:f>
              <c:numCache>
                <c:formatCode>General</c:formatCode>
                <c:ptCount val="13"/>
                <c:pt idx="0">
                  <c:v>360664</c:v>
                </c:pt>
                <c:pt idx="1">
                  <c:v>245807</c:v>
                </c:pt>
                <c:pt idx="2">
                  <c:v>215731</c:v>
                </c:pt>
                <c:pt idx="3">
                  <c:v>349057</c:v>
                </c:pt>
                <c:pt idx="4">
                  <c:v>135228</c:v>
                </c:pt>
                <c:pt idx="5">
                  <c:v>120488</c:v>
                </c:pt>
                <c:pt idx="6">
                  <c:v>192765</c:v>
                </c:pt>
                <c:pt idx="7">
                  <c:v>211486</c:v>
                </c:pt>
                <c:pt idx="8">
                  <c:v>182700</c:v>
                </c:pt>
                <c:pt idx="9">
                  <c:v>194085</c:v>
                </c:pt>
                <c:pt idx="10">
                  <c:v>198783</c:v>
                </c:pt>
                <c:pt idx="11">
                  <c:v>187232</c:v>
                </c:pt>
                <c:pt idx="12">
                  <c:v>49619.03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25F-4023-9888-C13049B81195}"/>
            </c:ext>
          </c:extLst>
        </c:ser>
        <c:ser>
          <c:idx val="5"/>
          <c:order val="5"/>
          <c:invertIfNegative val="0"/>
          <c:val>
            <c:numRef>
              <c:f>'[2]porovnanie '!$B$11:$N$11</c:f>
              <c:numCache>
                <c:formatCode>General</c:formatCode>
                <c:ptCount val="13"/>
                <c:pt idx="0">
                  <c:v>290047</c:v>
                </c:pt>
                <c:pt idx="1">
                  <c:v>227179</c:v>
                </c:pt>
                <c:pt idx="2">
                  <c:v>179997</c:v>
                </c:pt>
                <c:pt idx="3">
                  <c:v>243473</c:v>
                </c:pt>
                <c:pt idx="4">
                  <c:v>68463</c:v>
                </c:pt>
                <c:pt idx="5">
                  <c:v>29514</c:v>
                </c:pt>
                <c:pt idx="6">
                  <c:v>188375</c:v>
                </c:pt>
                <c:pt idx="7">
                  <c:v>209950</c:v>
                </c:pt>
                <c:pt idx="8">
                  <c:v>193666</c:v>
                </c:pt>
                <c:pt idx="9">
                  <c:v>195649</c:v>
                </c:pt>
                <c:pt idx="10">
                  <c:v>203189</c:v>
                </c:pt>
                <c:pt idx="11">
                  <c:v>199637</c:v>
                </c:pt>
                <c:pt idx="12">
                  <c:v>-70554.13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25F-4023-9888-C13049B81195}"/>
            </c:ext>
          </c:extLst>
        </c:ser>
        <c:ser>
          <c:idx val="6"/>
          <c:order val="6"/>
          <c:invertIfNegative val="0"/>
          <c:val>
            <c:numRef>
              <c:f>'[2]porovnanie '!$B$12:$N$12</c:f>
              <c:numCache>
                <c:formatCode>General</c:formatCode>
                <c:ptCount val="13"/>
                <c:pt idx="0">
                  <c:v>290050</c:v>
                </c:pt>
                <c:pt idx="1">
                  <c:v>249508</c:v>
                </c:pt>
                <c:pt idx="2">
                  <c:v>194748</c:v>
                </c:pt>
                <c:pt idx="3">
                  <c:v>257717</c:v>
                </c:pt>
                <c:pt idx="4">
                  <c:v>96082</c:v>
                </c:pt>
                <c:pt idx="5">
                  <c:v>80868</c:v>
                </c:pt>
                <c:pt idx="6">
                  <c:v>220373</c:v>
                </c:pt>
                <c:pt idx="7">
                  <c:v>227633</c:v>
                </c:pt>
                <c:pt idx="8">
                  <c:v>216812</c:v>
                </c:pt>
                <c:pt idx="9">
                  <c:v>225214</c:v>
                </c:pt>
                <c:pt idx="10">
                  <c:v>229256</c:v>
                </c:pt>
                <c:pt idx="11">
                  <c:v>217622</c:v>
                </c:pt>
                <c:pt idx="12">
                  <c:v>8085.98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25F-4023-9888-C13049B81195}"/>
            </c:ext>
          </c:extLst>
        </c:ser>
        <c:ser>
          <c:idx val="7"/>
          <c:order val="7"/>
          <c:invertIfNegative val="0"/>
          <c:val>
            <c:numRef>
              <c:f>'[2]porovnanie '!$B$15:$N$15</c:f>
              <c:numCache>
                <c:formatCode>General</c:formatCode>
                <c:ptCount val="13"/>
                <c:pt idx="0">
                  <c:v>297700</c:v>
                </c:pt>
                <c:pt idx="1">
                  <c:v>258847</c:v>
                </c:pt>
                <c:pt idx="2">
                  <c:v>216521</c:v>
                </c:pt>
                <c:pt idx="3">
                  <c:v>264552</c:v>
                </c:pt>
                <c:pt idx="4">
                  <c:v>138180</c:v>
                </c:pt>
                <c:pt idx="5">
                  <c:v>155901</c:v>
                </c:pt>
                <c:pt idx="6">
                  <c:v>241275</c:v>
                </c:pt>
                <c:pt idx="7">
                  <c:v>238059</c:v>
                </c:pt>
                <c:pt idx="8">
                  <c:v>222538</c:v>
                </c:pt>
                <c:pt idx="9">
                  <c:v>224655</c:v>
                </c:pt>
                <c:pt idx="10">
                  <c:v>231337</c:v>
                </c:pt>
                <c:pt idx="11">
                  <c:v>227390</c:v>
                </c:pt>
                <c:pt idx="12">
                  <c:v>-11915.9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25F-4023-9888-C13049B81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1877768"/>
        <c:axId val="1"/>
      </c:barChart>
      <c:catAx>
        <c:axId val="511877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51187776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k-SK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k-SK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B10-45C6-B19F-877E1AD21E4F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B10-45C6-B19F-877E1AD21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1880392"/>
        <c:axId val="1"/>
        <c:axId val="0"/>
      </c:bar3DChart>
      <c:catAx>
        <c:axId val="511880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1188039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299-4A2E-AFDC-D8A84DD3A029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A299-4A2E-AFDC-D8A84DD3A0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1882688"/>
        <c:axId val="1"/>
      </c:barChart>
      <c:catAx>
        <c:axId val="511882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11882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F72-43E0-9E91-DC8E5BE17F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1885312"/>
        <c:axId val="1"/>
        <c:axId val="0"/>
      </c:bar3DChart>
      <c:catAx>
        <c:axId val="511885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118853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9D1-4B41-A432-FF29057A59E0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09D1-4B41-A432-FF29057A59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1887936"/>
        <c:axId val="1"/>
        <c:axId val="0"/>
      </c:bar3DChart>
      <c:catAx>
        <c:axId val="511887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11887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2B5-46AD-A28F-1FBB06FC9DBF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12B5-46AD-A28F-1FBB06FC9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1890232"/>
        <c:axId val="1"/>
        <c:axId val="0"/>
      </c:bar3DChart>
      <c:catAx>
        <c:axId val="511890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1189023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6A1-4043-846D-00D70F2FCCDC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F6A1-4043-846D-00D70F2FCC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1892528"/>
        <c:axId val="1"/>
      </c:barChart>
      <c:catAx>
        <c:axId val="511892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11892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B9C-4B6C-B6C4-68D9A96AD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1895152"/>
        <c:axId val="1"/>
        <c:axId val="0"/>
      </c:bar3DChart>
      <c:catAx>
        <c:axId val="511895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118951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D8C-4B8C-81C7-D91035BC1362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8D8C-4B8C-81C7-D91035BC13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1897776"/>
        <c:axId val="1"/>
        <c:axId val="0"/>
      </c:bar3DChart>
      <c:catAx>
        <c:axId val="511897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118977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9DA-45FF-B5EB-BBAF23BBB516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19DA-45FF-B5EB-BBAF23BBB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82791408"/>
        <c:axId val="1"/>
        <c:axId val="0"/>
      </c:bar3DChart>
      <c:catAx>
        <c:axId val="482791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482791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11C-4EF9-90DC-4AA5FD593F07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611C-4EF9-90DC-4AA5FD593F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1900072"/>
        <c:axId val="1"/>
        <c:axId val="0"/>
      </c:bar3DChart>
      <c:catAx>
        <c:axId val="511900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1190007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523-4D99-834F-40CDC4BD41AB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4523-4D99-834F-40CDC4BD4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1902696"/>
        <c:axId val="1"/>
        <c:axId val="0"/>
      </c:bar3DChart>
      <c:catAx>
        <c:axId val="511902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1190269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906-497D-9DED-A60F3892F1A0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5906-497D-9DED-A60F3892F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1905320"/>
        <c:axId val="1"/>
        <c:axId val="0"/>
      </c:bar3DChart>
      <c:catAx>
        <c:axId val="511905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1190532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71D-46DD-B315-7C4A7DC767EC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F71D-46DD-B315-7C4A7DC76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1907944"/>
        <c:axId val="1"/>
        <c:axId val="0"/>
      </c:bar3DChart>
      <c:catAx>
        <c:axId val="511907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1190794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435-4EE7-9BBC-CEF8906D9521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A435-4EE7-9BBC-CEF8906D9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1910568"/>
        <c:axId val="1"/>
        <c:axId val="0"/>
      </c:bar3DChart>
      <c:catAx>
        <c:axId val="511910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1191056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103-40F6-A9EB-193A7F199C1D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E103-40F6-A9EB-193A7F199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1913192"/>
        <c:axId val="1"/>
        <c:axId val="0"/>
      </c:bar3DChart>
      <c:catAx>
        <c:axId val="511913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1191319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B44-4F69-8157-CB9313FDFB62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5B44-4F69-8157-CB9313FDFB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1915816"/>
        <c:axId val="1"/>
        <c:axId val="0"/>
      </c:bar3DChart>
      <c:catAx>
        <c:axId val="511915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1191581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E5E-420F-AC28-DE1F390AA42E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4E5E-420F-AC28-DE1F390AA4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1918440"/>
        <c:axId val="1"/>
        <c:axId val="0"/>
      </c:bar3DChart>
      <c:catAx>
        <c:axId val="511918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1191844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4E4-4BA5-94AA-88788A5F0C0C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4E4-4BA5-94AA-88788A5F0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1920736"/>
        <c:axId val="1"/>
      </c:barChart>
      <c:catAx>
        <c:axId val="511920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119207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D60-4645-AF6C-45E9C511C2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1923360"/>
        <c:axId val="1"/>
        <c:axId val="0"/>
      </c:bar3DChart>
      <c:catAx>
        <c:axId val="511923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119233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CB3-4947-9595-C4CC33740B03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1CB3-4947-9595-C4CC33740B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82793704"/>
        <c:axId val="1"/>
        <c:axId val="0"/>
      </c:bar3DChart>
      <c:catAx>
        <c:axId val="482793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48279370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C60-4D7F-962F-FF8A8AB5D0BE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DC60-4D7F-962F-FF8A8AB5D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1925984"/>
        <c:axId val="1"/>
        <c:axId val="0"/>
      </c:bar3DChart>
      <c:catAx>
        <c:axId val="511925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11925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10C-4A74-BB4F-370C5ED8A1DD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010C-4A74-BB4F-370C5ED8A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1928280"/>
        <c:axId val="1"/>
        <c:axId val="0"/>
      </c:bar3DChart>
      <c:catAx>
        <c:axId val="511928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1192828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5AF-46B4-ACBA-40953DBF2F47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65AF-46B4-ACBA-40953DBF2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3768448"/>
        <c:axId val="1"/>
      </c:barChart>
      <c:catAx>
        <c:axId val="513768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137684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CC7-4F64-8177-EBEE816757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3771072"/>
        <c:axId val="1"/>
        <c:axId val="0"/>
      </c:bar3DChart>
      <c:catAx>
        <c:axId val="513771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137710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A18-4151-B9F2-87D8BD259A81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EA18-4151-B9F2-87D8BD259A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3773696"/>
        <c:axId val="1"/>
        <c:axId val="0"/>
      </c:bar3DChart>
      <c:catAx>
        <c:axId val="513773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13773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981-4728-A88A-AAEE11AA06F7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8981-4728-A88A-AAEE11AA0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3775992"/>
        <c:axId val="1"/>
        <c:axId val="0"/>
      </c:bar3DChart>
      <c:catAx>
        <c:axId val="513775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1377599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17A-44BF-B685-1B0CF6061BB6}"/>
            </c:ext>
          </c:extLst>
        </c:ser>
        <c:ser>
          <c:idx val="1"/>
          <c:order val="1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A17A-44BF-B685-1B0CF6061BB6}"/>
            </c:ext>
          </c:extLst>
        </c:ser>
        <c:ser>
          <c:idx val="2"/>
          <c:order val="2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A17A-44BF-B685-1B0CF6061BB6}"/>
            </c:ext>
          </c:extLst>
        </c:ser>
        <c:ser>
          <c:idx val="3"/>
          <c:order val="3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A17A-44BF-B685-1B0CF6061BB6}"/>
            </c:ext>
          </c:extLst>
        </c:ser>
        <c:ser>
          <c:idx val="4"/>
          <c:order val="4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A17A-44BF-B685-1B0CF6061BB6}"/>
            </c:ext>
          </c:extLst>
        </c:ser>
        <c:ser>
          <c:idx val="5"/>
          <c:order val="5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A17A-44BF-B685-1B0CF6061BB6}"/>
            </c:ext>
          </c:extLst>
        </c:ser>
        <c:ser>
          <c:idx val="6"/>
          <c:order val="6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6-A17A-44BF-B685-1B0CF6061BB6}"/>
            </c:ext>
          </c:extLst>
        </c:ser>
        <c:ser>
          <c:idx val="7"/>
          <c:order val="7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A17A-44BF-B685-1B0CF6061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3778288"/>
        <c:axId val="1"/>
      </c:barChart>
      <c:catAx>
        <c:axId val="513778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51377828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k-SK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k-SK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4C9-47CA-8A2A-D306CC7CBD97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4C9-47CA-8A2A-D306CC7CBD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3780912"/>
        <c:axId val="1"/>
        <c:axId val="0"/>
      </c:bar3DChart>
      <c:catAx>
        <c:axId val="513780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1378091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B10-443D-A2FB-C88E4FFCEA83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3B10-443D-A2FB-C88E4FFCEA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3783208"/>
        <c:axId val="1"/>
      </c:barChart>
      <c:catAx>
        <c:axId val="513783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13783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782-48ED-A855-36E66D98E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3785832"/>
        <c:axId val="1"/>
        <c:axId val="0"/>
      </c:bar3DChart>
      <c:catAx>
        <c:axId val="513785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137858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8D9-440C-A6A3-D64081B3C549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38D9-440C-A6A3-D64081B3C5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2796000"/>
        <c:axId val="1"/>
      </c:barChart>
      <c:catAx>
        <c:axId val="482796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4827960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CF7-4301-AB67-878958DDC067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ACF7-4301-AB67-878958DDC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3788456"/>
        <c:axId val="1"/>
        <c:axId val="0"/>
      </c:bar3DChart>
      <c:catAx>
        <c:axId val="513788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13788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3B2-44EC-B823-8655188817F0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53B2-44EC-B823-8655188817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3790752"/>
        <c:axId val="1"/>
        <c:axId val="0"/>
      </c:bar3DChart>
      <c:catAx>
        <c:axId val="513790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1379075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4A2-4DC8-973A-6652CE4D7C3C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94A2-4DC8-973A-6652CE4D7C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3793048"/>
        <c:axId val="1"/>
      </c:barChart>
      <c:catAx>
        <c:axId val="513793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137930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C6D-4575-9030-9926903A0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3795672"/>
        <c:axId val="1"/>
        <c:axId val="0"/>
      </c:bar3DChart>
      <c:catAx>
        <c:axId val="513795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137956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2C8-46FD-BC0A-A195BAFF60B3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B2C8-46FD-BC0A-A195BAFF60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3798296"/>
        <c:axId val="1"/>
        <c:axId val="0"/>
      </c:bar3DChart>
      <c:catAx>
        <c:axId val="513798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13798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18B-4BFB-94E6-B81C34FCB84E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318B-4BFB-94E6-B81C34FCB8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3800592"/>
        <c:axId val="1"/>
        <c:axId val="0"/>
      </c:bar3DChart>
      <c:catAx>
        <c:axId val="513800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1380059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58F-4AD5-A3AA-BFF761174668}"/>
            </c:ext>
          </c:extLst>
        </c:ser>
        <c:ser>
          <c:idx val="1"/>
          <c:order val="1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058F-4AD5-A3AA-BFF761174668}"/>
            </c:ext>
          </c:extLst>
        </c:ser>
        <c:ser>
          <c:idx val="2"/>
          <c:order val="2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058F-4AD5-A3AA-BFF761174668}"/>
            </c:ext>
          </c:extLst>
        </c:ser>
        <c:ser>
          <c:idx val="3"/>
          <c:order val="3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058F-4AD5-A3AA-BFF761174668}"/>
            </c:ext>
          </c:extLst>
        </c:ser>
        <c:ser>
          <c:idx val="4"/>
          <c:order val="4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058F-4AD5-A3AA-BFF761174668}"/>
            </c:ext>
          </c:extLst>
        </c:ser>
        <c:ser>
          <c:idx val="5"/>
          <c:order val="5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058F-4AD5-A3AA-BFF761174668}"/>
            </c:ext>
          </c:extLst>
        </c:ser>
        <c:ser>
          <c:idx val="6"/>
          <c:order val="6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6-058F-4AD5-A3AA-BFF761174668}"/>
            </c:ext>
          </c:extLst>
        </c:ser>
        <c:ser>
          <c:idx val="7"/>
          <c:order val="7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058F-4AD5-A3AA-BFF761174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3802888"/>
        <c:axId val="1"/>
      </c:barChart>
      <c:catAx>
        <c:axId val="513802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51380288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k-SK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k-SK"/>
    </a:p>
  </c:txPr>
  <c:printSettings>
    <c:headerFooter/>
    <c:pageMargins b="0.74803149606299235" l="0.70866141732283494" r="0.70866141732283494" t="0.74803149606299235" header="0.31496062992126006" footer="0.31496062992126006"/>
    <c:pageSetup orientation="landscape"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DD5-4D58-AB7A-78438BBDE69C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ADD5-4D58-AB7A-78438BBDE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3805512"/>
        <c:axId val="1"/>
        <c:axId val="0"/>
      </c:bar3DChart>
      <c:catAx>
        <c:axId val="513805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1380551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D67-4478-A542-BE473C2EA74B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8D67-4478-A542-BE473C2EA7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3808136"/>
        <c:axId val="1"/>
        <c:axId val="0"/>
      </c:bar3DChart>
      <c:catAx>
        <c:axId val="513808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138081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D63-45AB-812A-7FED1679A370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9D63-45AB-812A-7FED1679A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3810432"/>
        <c:axId val="1"/>
      </c:barChart>
      <c:catAx>
        <c:axId val="513810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138104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5F3-4FC9-897D-B080216CD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82798624"/>
        <c:axId val="1"/>
        <c:axId val="0"/>
      </c:bar3DChart>
      <c:catAx>
        <c:axId val="482798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48279862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AFE-43B3-8C8D-8EEF9BAF4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3813056"/>
        <c:axId val="1"/>
        <c:axId val="0"/>
      </c:bar3DChart>
      <c:catAx>
        <c:axId val="513813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138130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E26-4D8B-8D33-39ADDD0AAC10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3E26-4D8B-8D33-39ADDD0AA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3815680"/>
        <c:axId val="1"/>
        <c:axId val="0"/>
      </c:bar3DChart>
      <c:catAx>
        <c:axId val="513815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13815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A0D-47D1-A7F3-A19867F50943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BA0D-47D1-A7F3-A19867F50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3817976"/>
        <c:axId val="1"/>
        <c:axId val="0"/>
      </c:bar3DChart>
      <c:catAx>
        <c:axId val="513817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138179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2F2-4773-BD0A-D9F203BCAFFC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52F2-4773-BD0A-D9F203BCAF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3820272"/>
        <c:axId val="1"/>
      </c:barChart>
      <c:catAx>
        <c:axId val="513820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138202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F4D-4AEF-AE97-660539F3E8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3822896"/>
        <c:axId val="1"/>
        <c:axId val="0"/>
      </c:bar3DChart>
      <c:catAx>
        <c:axId val="513822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138228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620-4946-9438-FE7DFD48E409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3620-4946-9438-FE7DFD48E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3825520"/>
        <c:axId val="1"/>
        <c:axId val="0"/>
      </c:bar3DChart>
      <c:catAx>
        <c:axId val="513825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13825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3AE-4D85-9B22-7730DF69D118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83AE-4D85-9B22-7730DF69D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3827816"/>
        <c:axId val="1"/>
        <c:axId val="0"/>
      </c:bar3DChart>
      <c:catAx>
        <c:axId val="513827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1382781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9F3-42CA-8A12-4DF423C1D034}"/>
            </c:ext>
          </c:extLst>
        </c:ser>
        <c:ser>
          <c:idx val="1"/>
          <c:order val="1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49F3-42CA-8A12-4DF423C1D034}"/>
            </c:ext>
          </c:extLst>
        </c:ser>
        <c:ser>
          <c:idx val="2"/>
          <c:order val="2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49F3-42CA-8A12-4DF423C1D034}"/>
            </c:ext>
          </c:extLst>
        </c:ser>
        <c:ser>
          <c:idx val="3"/>
          <c:order val="3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49F3-42CA-8A12-4DF423C1D034}"/>
            </c:ext>
          </c:extLst>
        </c:ser>
        <c:ser>
          <c:idx val="4"/>
          <c:order val="4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49F3-42CA-8A12-4DF423C1D034}"/>
            </c:ext>
          </c:extLst>
        </c:ser>
        <c:ser>
          <c:idx val="5"/>
          <c:order val="5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49F3-42CA-8A12-4DF423C1D034}"/>
            </c:ext>
          </c:extLst>
        </c:ser>
        <c:ser>
          <c:idx val="6"/>
          <c:order val="6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6-49F3-42CA-8A12-4DF423C1D034}"/>
            </c:ext>
          </c:extLst>
        </c:ser>
        <c:ser>
          <c:idx val="7"/>
          <c:order val="7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49F3-42CA-8A12-4DF423C1D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3830112"/>
        <c:axId val="1"/>
      </c:barChart>
      <c:catAx>
        <c:axId val="513830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51383011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k-SK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k-SK"/>
    </a:p>
  </c:txPr>
  <c:printSettings>
    <c:headerFooter/>
    <c:pageMargins b="0.74803149606299235" l="0.70866141732283494" r="0.70866141732283494" t="0.74803149606299235" header="0.31496062992126006" footer="0.31496062992126006"/>
    <c:pageSetup orientation="landscape"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936-4012-8EDE-638103382B5B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3936-4012-8EDE-638103382B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5013712"/>
        <c:axId val="1"/>
        <c:axId val="0"/>
      </c:bar3DChart>
      <c:catAx>
        <c:axId val="515013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1501371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3D8-4457-96AA-34E6E80E8A35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43D8-4457-96AA-34E6E80E8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5016008"/>
        <c:axId val="1"/>
      </c:barChart>
      <c:catAx>
        <c:axId val="515016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150160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9DB-4805-ACD1-F20C8EC6BA7A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A9DB-4805-ACD1-F20C8EC6BA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82899520"/>
        <c:axId val="1"/>
        <c:axId val="0"/>
      </c:bar3DChart>
      <c:catAx>
        <c:axId val="482899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482899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E3F-4F3B-809C-E6858338B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5018632"/>
        <c:axId val="1"/>
        <c:axId val="0"/>
      </c:bar3DChart>
      <c:catAx>
        <c:axId val="515018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150186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5E9-487E-B75F-09B89F6AB27C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95E9-487E-B75F-09B89F6AB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5021256"/>
        <c:axId val="1"/>
        <c:axId val="0"/>
      </c:bar3DChart>
      <c:catAx>
        <c:axId val="515021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15021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CFB-451E-9B8A-812489B6FA36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4CFB-451E-9B8A-812489B6FA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5023552"/>
        <c:axId val="1"/>
        <c:axId val="0"/>
      </c:bar3DChart>
      <c:catAx>
        <c:axId val="515023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1502355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AD6-4C15-A7EC-8569B1EE453C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AAD6-4C15-A7EC-8569B1EE45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5025848"/>
        <c:axId val="1"/>
      </c:barChart>
      <c:catAx>
        <c:axId val="515025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150258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6BB-45A5-8316-13C150781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5028472"/>
        <c:axId val="1"/>
        <c:axId val="0"/>
      </c:bar3DChart>
      <c:catAx>
        <c:axId val="515028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150284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280-453F-A5C7-41D816FDA14E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C280-453F-A5C7-41D816FDA1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5031096"/>
        <c:axId val="1"/>
        <c:axId val="0"/>
      </c:bar3DChart>
      <c:catAx>
        <c:axId val="515031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15031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C68-402B-8446-B4B4ADB3A2AD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9C68-402B-8446-B4B4ADB3A2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5033392"/>
        <c:axId val="1"/>
        <c:axId val="0"/>
      </c:bar3DChart>
      <c:catAx>
        <c:axId val="515033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1503339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ADC-47E7-A6B8-D90A65F5BFBF}"/>
            </c:ext>
          </c:extLst>
        </c:ser>
        <c:ser>
          <c:idx val="1"/>
          <c:order val="1"/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5ADC-47E7-A6B8-D90A65F5BFBF}"/>
            </c:ext>
          </c:extLst>
        </c:ser>
        <c:ser>
          <c:idx val="2"/>
          <c:order val="2"/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5ADC-47E7-A6B8-D90A65F5BFBF}"/>
            </c:ext>
          </c:extLst>
        </c:ser>
        <c:ser>
          <c:idx val="3"/>
          <c:order val="3"/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5ADC-47E7-A6B8-D90A65F5BFBF}"/>
            </c:ext>
          </c:extLst>
        </c:ser>
        <c:ser>
          <c:idx val="4"/>
          <c:order val="4"/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5ADC-47E7-A6B8-D90A65F5BFBF}"/>
            </c:ext>
          </c:extLst>
        </c:ser>
        <c:ser>
          <c:idx val="5"/>
          <c:order val="5"/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5ADC-47E7-A6B8-D90A65F5BFBF}"/>
            </c:ext>
          </c:extLst>
        </c:ser>
        <c:ser>
          <c:idx val="6"/>
          <c:order val="6"/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6-5ADC-47E7-A6B8-D90A65F5BFBF}"/>
            </c:ext>
          </c:extLst>
        </c:ser>
        <c:ser>
          <c:idx val="7"/>
          <c:order val="7"/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5ADC-47E7-A6B8-D90A65F5BFBF}"/>
            </c:ext>
          </c:extLst>
        </c:ser>
        <c:ser>
          <c:idx val="8"/>
          <c:order val="8"/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5ADC-47E7-A6B8-D90A65F5BFBF}"/>
            </c:ext>
          </c:extLst>
        </c:ser>
        <c:ser>
          <c:idx val="9"/>
          <c:order val="9"/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9-5ADC-47E7-A6B8-D90A65F5BFBF}"/>
            </c:ext>
          </c:extLst>
        </c:ser>
        <c:ser>
          <c:idx val="10"/>
          <c:order val="10"/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A-5ADC-47E7-A6B8-D90A65F5BFBF}"/>
            </c:ext>
          </c:extLst>
        </c:ser>
        <c:ser>
          <c:idx val="11"/>
          <c:order val="11"/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B-5ADC-47E7-A6B8-D90A65F5BFBF}"/>
            </c:ext>
          </c:extLst>
        </c:ser>
        <c:ser>
          <c:idx val="12"/>
          <c:order val="12"/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C-5ADC-47E7-A6B8-D90A65F5BF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5035688"/>
        <c:axId val="1"/>
      </c:barChart>
      <c:catAx>
        <c:axId val="515035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51503568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k-SK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k-SK"/>
    </a:p>
  </c:txPr>
  <c:printSettings>
    <c:headerFooter/>
    <c:pageMargins b="0.74803149606299268" l="0.70866141732283516" r="0.70866141732283516" t="0.74803149606299268" header="0.31496062992126028" footer="0.31496062992126028"/>
    <c:pageSetup orientation="landscape"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C12-4B4F-AF0F-94E49C97A5CD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0C12-4B4F-AF0F-94E49C97A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5038312"/>
        <c:axId val="1"/>
        <c:axId val="0"/>
      </c:bar3DChart>
      <c:catAx>
        <c:axId val="515038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1503831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096-44F4-BC29-DA1BF15FBAEC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5096-44F4-BC29-DA1BF15FB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5040936"/>
        <c:axId val="1"/>
        <c:axId val="0"/>
      </c:bar3DChart>
      <c:catAx>
        <c:axId val="515040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150409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35A-4E14-A0BC-62D011BE8B8F}"/>
            </c:ext>
          </c:extLst>
        </c:ser>
        <c:ser>
          <c:idx val="1"/>
          <c:order val="1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135A-4E14-A0BC-62D011BE8B8F}"/>
            </c:ext>
          </c:extLst>
        </c:ser>
        <c:ser>
          <c:idx val="2"/>
          <c:order val="2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135A-4E14-A0BC-62D011BE8B8F}"/>
            </c:ext>
          </c:extLst>
        </c:ser>
        <c:ser>
          <c:idx val="3"/>
          <c:order val="3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135A-4E14-A0BC-62D011BE8B8F}"/>
            </c:ext>
          </c:extLst>
        </c:ser>
        <c:ser>
          <c:idx val="4"/>
          <c:order val="4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135A-4E14-A0BC-62D011BE8B8F}"/>
            </c:ext>
          </c:extLst>
        </c:ser>
        <c:ser>
          <c:idx val="5"/>
          <c:order val="5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135A-4E14-A0BC-62D011BE8B8F}"/>
            </c:ext>
          </c:extLst>
        </c:ser>
        <c:ser>
          <c:idx val="6"/>
          <c:order val="6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6-135A-4E14-A0BC-62D011BE8B8F}"/>
            </c:ext>
          </c:extLst>
        </c:ser>
        <c:ser>
          <c:idx val="7"/>
          <c:order val="7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135A-4E14-A0BC-62D011BE8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153320"/>
        <c:axId val="1"/>
      </c:barChart>
      <c:catAx>
        <c:axId val="481153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48115332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k-SK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k-SK"/>
    </a:p>
  </c:txPr>
  <c:printSettings>
    <c:headerFooter/>
    <c:pageMargins b="0.74803149606299235" l="0.70866141732283494" r="0.70866141732283494" t="0.74803149606299235" header="0.31496062992126006" footer="0.31496062992126006"/>
    <c:pageSetup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C99-48CA-9306-0DEC6975AE89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EC99-48CA-9306-0DEC6975AE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83068768"/>
        <c:axId val="1"/>
        <c:axId val="0"/>
      </c:bar3DChart>
      <c:catAx>
        <c:axId val="483068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48306876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7C8-4979-8211-C72088AAF35E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87C8-4979-8211-C72088AAF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5043232"/>
        <c:axId val="1"/>
      </c:barChart>
      <c:catAx>
        <c:axId val="515043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150432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983-409E-9012-2423DCAC70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5045856"/>
        <c:axId val="1"/>
        <c:axId val="0"/>
      </c:bar3DChart>
      <c:catAx>
        <c:axId val="51504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150458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2B3-4AC7-B46E-1DCA676AFC68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12B3-4AC7-B46E-1DCA676AF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5048480"/>
        <c:axId val="1"/>
        <c:axId val="0"/>
      </c:bar3DChart>
      <c:catAx>
        <c:axId val="51504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15048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820-4113-8A56-9BB09B82137F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5820-4113-8A56-9BB09B8213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5050776"/>
        <c:axId val="1"/>
        <c:axId val="0"/>
      </c:bar3DChart>
      <c:catAx>
        <c:axId val="515050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150507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F2A-492E-94DE-B9E691128AF9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4F2A-492E-94DE-B9E691128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5053072"/>
        <c:axId val="1"/>
      </c:barChart>
      <c:catAx>
        <c:axId val="515053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150530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010-4D2D-B30E-6A5EE71BE8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5055696"/>
        <c:axId val="1"/>
        <c:axId val="0"/>
      </c:bar3DChart>
      <c:catAx>
        <c:axId val="515055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150556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9D2-4E99-B3E7-62FFC935AD39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99D2-4E99-B3E7-62FFC935AD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5058320"/>
        <c:axId val="1"/>
        <c:axId val="0"/>
      </c:bar3DChart>
      <c:catAx>
        <c:axId val="515058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15058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EFE-4919-A704-8F7AB31E549D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2EFE-4919-A704-8F7AB31E5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5060616"/>
        <c:axId val="1"/>
        <c:axId val="0"/>
      </c:bar3DChart>
      <c:catAx>
        <c:axId val="515060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1506061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7D7-4012-A0ED-B343D5A230C9}"/>
            </c:ext>
          </c:extLst>
        </c:ser>
        <c:ser>
          <c:idx val="1"/>
          <c:order val="1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A7D7-4012-A0ED-B343D5A230C9}"/>
            </c:ext>
          </c:extLst>
        </c:ser>
        <c:ser>
          <c:idx val="2"/>
          <c:order val="2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A7D7-4012-A0ED-B343D5A230C9}"/>
            </c:ext>
          </c:extLst>
        </c:ser>
        <c:ser>
          <c:idx val="3"/>
          <c:order val="3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A7D7-4012-A0ED-B343D5A230C9}"/>
            </c:ext>
          </c:extLst>
        </c:ser>
        <c:ser>
          <c:idx val="4"/>
          <c:order val="4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A7D7-4012-A0ED-B343D5A230C9}"/>
            </c:ext>
          </c:extLst>
        </c:ser>
        <c:ser>
          <c:idx val="5"/>
          <c:order val="5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A7D7-4012-A0ED-B343D5A230C9}"/>
            </c:ext>
          </c:extLst>
        </c:ser>
        <c:ser>
          <c:idx val="6"/>
          <c:order val="6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6-A7D7-4012-A0ED-B343D5A230C9}"/>
            </c:ext>
          </c:extLst>
        </c:ser>
        <c:ser>
          <c:idx val="7"/>
          <c:order val="7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A7D7-4012-A0ED-B343D5A23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5062912"/>
        <c:axId val="1"/>
      </c:barChart>
      <c:catAx>
        <c:axId val="515062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5150629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k-SK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k-SK"/>
    </a:p>
  </c:txPr>
  <c:printSettings>
    <c:headerFooter/>
    <c:pageMargins b="0.74803149606299235" l="0.70866141732283494" r="0.70866141732283494" t="0.74803149606299235" header="0.31496062992126006" footer="0.31496062992126006"/>
    <c:pageSetup orientation="landscape"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D25-48CA-9767-CEDAA8624F5A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1D25-48CA-9767-CEDAA8624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5065536"/>
        <c:axId val="1"/>
        <c:axId val="0"/>
      </c:bar3DChart>
      <c:catAx>
        <c:axId val="515065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150655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5AD-454E-8B0E-117E6DB4C1E6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15AD-454E-8B0E-117E6DB4C1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83071392"/>
        <c:axId val="1"/>
        <c:axId val="0"/>
      </c:bar3DChart>
      <c:catAx>
        <c:axId val="483071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48307139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A4C-498F-AF76-F5125352CADD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2A4C-498F-AF76-F5125352CA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5067832"/>
        <c:axId val="1"/>
      </c:barChart>
      <c:catAx>
        <c:axId val="515067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150678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A42-410C-B669-58B40801B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5070456"/>
        <c:axId val="1"/>
        <c:axId val="0"/>
      </c:bar3DChart>
      <c:catAx>
        <c:axId val="515070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150704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375-409E-91F4-5FAE8DBB41DD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4375-409E-91F4-5FAE8DBB4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5073080"/>
        <c:axId val="1"/>
        <c:axId val="0"/>
      </c:bar3DChart>
      <c:catAx>
        <c:axId val="515073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150730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645-41C4-A6E7-06441174000F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9645-41C4-A6E7-064411740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5075376"/>
        <c:axId val="1"/>
        <c:axId val="0"/>
      </c:bar3DChart>
      <c:catAx>
        <c:axId val="515075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150753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144-4ED8-8C3C-AFF63CDACCF4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3144-4ED8-8C3C-AFF63CDAC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5077672"/>
        <c:axId val="1"/>
      </c:barChart>
      <c:catAx>
        <c:axId val="515077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150776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973-469E-A376-5BE5D41BC4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6697904"/>
        <c:axId val="1"/>
        <c:axId val="0"/>
      </c:bar3DChart>
      <c:catAx>
        <c:axId val="516697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1669790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90A-4C4F-AC62-59314A341A5E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C90A-4C4F-AC62-59314A341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6700528"/>
        <c:axId val="1"/>
        <c:axId val="0"/>
      </c:bar3DChart>
      <c:catAx>
        <c:axId val="516700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16700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6C8-491B-92A7-E8D921AEDC5D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E6C8-491B-92A7-E8D921AEDC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6702824"/>
        <c:axId val="1"/>
        <c:axId val="0"/>
      </c:bar3DChart>
      <c:catAx>
        <c:axId val="516702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1670282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530-4184-BD79-AE925B5122BE}"/>
            </c:ext>
          </c:extLst>
        </c:ser>
        <c:ser>
          <c:idx val="1"/>
          <c:order val="1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2530-4184-BD79-AE925B5122BE}"/>
            </c:ext>
          </c:extLst>
        </c:ser>
        <c:ser>
          <c:idx val="2"/>
          <c:order val="2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2530-4184-BD79-AE925B5122BE}"/>
            </c:ext>
          </c:extLst>
        </c:ser>
        <c:ser>
          <c:idx val="3"/>
          <c:order val="3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2530-4184-BD79-AE925B5122BE}"/>
            </c:ext>
          </c:extLst>
        </c:ser>
        <c:ser>
          <c:idx val="4"/>
          <c:order val="4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2530-4184-BD79-AE925B5122BE}"/>
            </c:ext>
          </c:extLst>
        </c:ser>
        <c:ser>
          <c:idx val="5"/>
          <c:order val="5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2530-4184-BD79-AE925B5122BE}"/>
            </c:ext>
          </c:extLst>
        </c:ser>
        <c:ser>
          <c:idx val="6"/>
          <c:order val="6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6-2530-4184-BD79-AE925B5122BE}"/>
            </c:ext>
          </c:extLst>
        </c:ser>
        <c:ser>
          <c:idx val="7"/>
          <c:order val="7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2530-4184-BD79-AE925B512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6705120"/>
        <c:axId val="1"/>
      </c:barChart>
      <c:catAx>
        <c:axId val="516705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5167051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k-SK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k-SK"/>
    </a:p>
  </c:txPr>
  <c:printSettings>
    <c:headerFooter/>
    <c:pageMargins b="0.74803149606299268" l="0.70866141732283516" r="0.70866141732283516" t="0.74803149606299268" header="0.31496062992126028" footer="0.31496062992126028"/>
    <c:pageSetup orientation="landscape"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B57-4240-B32C-F82B4A769782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8B57-4240-B32C-F82B4A769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6707744"/>
        <c:axId val="1"/>
        <c:axId val="0"/>
      </c:bar3DChart>
      <c:catAx>
        <c:axId val="516707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1670774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62E-4E8C-99E6-211763DD11AB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862E-4E8C-99E6-211763DD1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83074016"/>
        <c:axId val="1"/>
        <c:axId val="0"/>
      </c:bar3DChart>
      <c:catAx>
        <c:axId val="483074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48307401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624-4A33-B544-5C2221666720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B624-4A33-B544-5C22216667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6710368"/>
        <c:axId val="1"/>
        <c:axId val="0"/>
      </c:bar3DChart>
      <c:catAx>
        <c:axId val="516710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1671036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660-4AB9-BE3E-0CE896556A5B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660-4AB9-BE3E-0CE896556A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6712664"/>
        <c:axId val="1"/>
      </c:barChart>
      <c:catAx>
        <c:axId val="516712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167126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CB2-4D1E-804C-206E11E08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6715288"/>
        <c:axId val="1"/>
        <c:axId val="0"/>
      </c:bar3DChart>
      <c:catAx>
        <c:axId val="516715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167152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04E-4E95-ACF2-A92F77FF4733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804E-4E95-ACF2-A92F77FF4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6717912"/>
        <c:axId val="1"/>
        <c:axId val="0"/>
      </c:bar3DChart>
      <c:catAx>
        <c:axId val="516717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16717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9CA-49D6-A106-92BA739A7F46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B9CA-49D6-A106-92BA739A7F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6720208"/>
        <c:axId val="1"/>
        <c:axId val="0"/>
      </c:bar3DChart>
      <c:catAx>
        <c:axId val="516720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1672020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E37-466B-A94F-AD5142B148C8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CE37-466B-A94F-AD5142B14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6722504"/>
        <c:axId val="1"/>
      </c:barChart>
      <c:catAx>
        <c:axId val="516722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167225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6A4-40AF-B94C-E2EAA313A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6725128"/>
        <c:axId val="1"/>
        <c:axId val="0"/>
      </c:bar3DChart>
      <c:catAx>
        <c:axId val="516725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167251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D9B-4050-A418-9393FB55EC11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AD9B-4050-A418-9393FB55E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6727752"/>
        <c:axId val="1"/>
        <c:axId val="0"/>
      </c:bar3DChart>
      <c:catAx>
        <c:axId val="516727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16727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A07-424B-A577-E126A2C5389D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CA07-424B-A577-E126A2C538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6730048"/>
        <c:axId val="1"/>
        <c:axId val="0"/>
      </c:bar3DChart>
      <c:catAx>
        <c:axId val="516730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1673004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5E1-4F08-B07A-0004A074E595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95E1-4F08-B07A-0004A074E5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6732672"/>
        <c:axId val="1"/>
        <c:axId val="0"/>
      </c:bar3DChart>
      <c:catAx>
        <c:axId val="516732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1673267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3A2-43C7-B3A7-80E68852487D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C3A2-43C7-B3A7-80E688524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218920"/>
        <c:axId val="1"/>
      </c:barChart>
      <c:catAx>
        <c:axId val="483218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4832189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983-4BF4-AA41-F3586CAC84A7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2983-4BF4-AA41-F3586CAC8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6734968"/>
        <c:axId val="1"/>
      </c:barChart>
      <c:catAx>
        <c:axId val="516734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1673496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78" r="0.75000000000000078" t="1" header="0.49212598450000034" footer="0.49212598450000034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70C-4F43-A828-A026758B7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6737592"/>
        <c:axId val="1"/>
        <c:axId val="0"/>
      </c:bar3DChart>
      <c:catAx>
        <c:axId val="516737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167375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78" r="0.75000000000000078" t="1" header="0.49212598450000034" footer="0.49212598450000034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9D0-4657-B4D6-67C545CF9F1D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89D0-4657-B4D6-67C545CF9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6740216"/>
        <c:axId val="1"/>
        <c:axId val="0"/>
      </c:bar3DChart>
      <c:catAx>
        <c:axId val="516740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16740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78" r="0.75000000000000078" t="1" header="0.49212598450000034" footer="0.49212598450000034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ACA-4DF6-9BEC-B3ED3398AB57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1ACA-4DF6-9BEC-B3ED3398A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6742512"/>
        <c:axId val="1"/>
        <c:axId val="0"/>
      </c:bar3DChart>
      <c:catAx>
        <c:axId val="516742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1674251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78" r="0.75000000000000078" t="1" header="0.49212598450000034" footer="0.49212598450000034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765-4A0D-A0A7-02C871302A17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765-4A0D-A0A7-02C871302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6744808"/>
        <c:axId val="1"/>
      </c:barChart>
      <c:catAx>
        <c:axId val="516744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167448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78" r="0.75000000000000078" t="1" header="0.49212598450000034" footer="0.49212598450000034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826-4180-BED0-144B04935A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6747432"/>
        <c:axId val="1"/>
        <c:axId val="0"/>
      </c:bar3DChart>
      <c:catAx>
        <c:axId val="516747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167474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78" r="0.75000000000000078" t="1" header="0.49212598450000034" footer="0.49212598450000034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8F0-4B8E-98CF-3741E2CEEFCC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98F0-4B8E-98CF-3741E2CEE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6750056"/>
        <c:axId val="1"/>
        <c:axId val="0"/>
      </c:bar3DChart>
      <c:catAx>
        <c:axId val="516750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16750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78" r="0.75000000000000078" t="1" header="0.49212598450000034" footer="0.49212598450000034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383-4105-8D53-0C2A202A81D0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A383-4105-8D53-0C2A202A81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6752352"/>
        <c:axId val="1"/>
        <c:axId val="0"/>
      </c:bar3DChart>
      <c:catAx>
        <c:axId val="51675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1675235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78" r="0.75000000000000078" t="1" header="0.49212598450000034" footer="0.49212598450000034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7203517488137038E-2"/>
          <c:y val="0.43178734573071981"/>
          <c:w val="0.91317499747921493"/>
          <c:h val="0.46655810576869383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A57-4C57-9AFA-0C9E15B23A1F}"/>
            </c:ext>
          </c:extLst>
        </c:ser>
        <c:ser>
          <c:idx val="1"/>
          <c:order val="1"/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AA57-4C57-9AFA-0C9E15B23A1F}"/>
            </c:ext>
          </c:extLst>
        </c:ser>
        <c:ser>
          <c:idx val="2"/>
          <c:order val="2"/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AA57-4C57-9AFA-0C9E15B23A1F}"/>
            </c:ext>
          </c:extLst>
        </c:ser>
        <c:ser>
          <c:idx val="3"/>
          <c:order val="3"/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AA57-4C57-9AFA-0C9E15B23A1F}"/>
            </c:ext>
          </c:extLst>
        </c:ser>
        <c:ser>
          <c:idx val="4"/>
          <c:order val="4"/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AA57-4C57-9AFA-0C9E15B23A1F}"/>
            </c:ext>
          </c:extLst>
        </c:ser>
        <c:ser>
          <c:idx val="5"/>
          <c:order val="5"/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AA57-4C57-9AFA-0C9E15B23A1F}"/>
            </c:ext>
          </c:extLst>
        </c:ser>
        <c:ser>
          <c:idx val="6"/>
          <c:order val="6"/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6-AA57-4C57-9AFA-0C9E15B23A1F}"/>
            </c:ext>
          </c:extLst>
        </c:ser>
        <c:ser>
          <c:idx val="7"/>
          <c:order val="7"/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AA57-4C57-9AFA-0C9E15B23A1F}"/>
            </c:ext>
          </c:extLst>
        </c:ser>
        <c:ser>
          <c:idx val="8"/>
          <c:order val="8"/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AA57-4C57-9AFA-0C9E15B23A1F}"/>
            </c:ext>
          </c:extLst>
        </c:ser>
        <c:ser>
          <c:idx val="9"/>
          <c:order val="9"/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9-AA57-4C57-9AFA-0C9E15B23A1F}"/>
            </c:ext>
          </c:extLst>
        </c:ser>
        <c:ser>
          <c:idx val="10"/>
          <c:order val="10"/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A-AA57-4C57-9AFA-0C9E15B23A1F}"/>
            </c:ext>
          </c:extLst>
        </c:ser>
        <c:ser>
          <c:idx val="11"/>
          <c:order val="11"/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B-AA57-4C57-9AFA-0C9E15B23A1F}"/>
            </c:ext>
          </c:extLst>
        </c:ser>
        <c:ser>
          <c:idx val="12"/>
          <c:order val="12"/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C-AA57-4C57-9AFA-0C9E15B23A1F}"/>
            </c:ext>
          </c:extLst>
        </c:ser>
        <c:ser>
          <c:idx val="13"/>
          <c:order val="13"/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D-AA57-4C57-9AFA-0C9E15B23A1F}"/>
            </c:ext>
          </c:extLst>
        </c:ser>
        <c:ser>
          <c:idx val="14"/>
          <c:order val="14"/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E-AA57-4C57-9AFA-0C9E15B23A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6754648"/>
        <c:axId val="1"/>
      </c:barChart>
      <c:catAx>
        <c:axId val="516754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51675464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k-SK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k-SK"/>
    </a:p>
  </c:txPr>
  <c:printSettings>
    <c:headerFooter/>
    <c:pageMargins b="0.74803149606299291" l="0.70866141732283561" r="0.70866141732283561" t="0.74803149606299291" header="0.3149606299212605" footer="0.3149606299212605"/>
    <c:pageSetup orientation="landscape"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7FE-43F6-B771-E87000BB2A13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17FE-43F6-B771-E87000BB2A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6757272"/>
        <c:axId val="1"/>
        <c:axId val="0"/>
      </c:bar3DChart>
      <c:catAx>
        <c:axId val="516757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1675727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247-4023-BA66-2994E791D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83221544"/>
        <c:axId val="1"/>
        <c:axId val="0"/>
      </c:bar3DChart>
      <c:catAx>
        <c:axId val="483221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4832215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CC6-4010-B8E9-527B985749C3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3CC6-4010-B8E9-527B985749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6759896"/>
        <c:axId val="1"/>
        <c:axId val="0"/>
      </c:bar3DChart>
      <c:catAx>
        <c:axId val="516759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1675989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B35-452C-84F0-3FA79AB313A3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1B35-452C-84F0-3FA79AB31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8371576"/>
        <c:axId val="1"/>
      </c:barChart>
      <c:catAx>
        <c:axId val="518371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183715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5F2-4083-9DC2-53028AD0B0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8374200"/>
        <c:axId val="1"/>
        <c:axId val="0"/>
      </c:bar3DChart>
      <c:catAx>
        <c:axId val="518374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1837420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7B2-4DEA-B1DB-74A75FCEDB20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37B2-4DEA-B1DB-74A75FCED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8376824"/>
        <c:axId val="1"/>
        <c:axId val="0"/>
      </c:bar3DChart>
      <c:catAx>
        <c:axId val="518376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18376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2CC-4CF8-8D2D-E2EDC69CE745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2CC-4CF8-8D2D-E2EDC69CE7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8379120"/>
        <c:axId val="1"/>
        <c:axId val="0"/>
      </c:bar3DChart>
      <c:catAx>
        <c:axId val="518379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1837912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7CB-40EA-A118-A7090D0509B1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F7CB-40EA-A118-A7090D0509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8381744"/>
        <c:axId val="1"/>
        <c:axId val="0"/>
      </c:bar3DChart>
      <c:catAx>
        <c:axId val="518381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1838174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598-4BE3-9682-E1309C71BA29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E598-4BE3-9682-E1309C71B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8384368"/>
        <c:axId val="1"/>
        <c:axId val="0"/>
      </c:bar3DChart>
      <c:catAx>
        <c:axId val="518384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1838436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DCA-47FB-947D-9D0737110C18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8DCA-47FB-947D-9D0737110C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8386992"/>
        <c:axId val="1"/>
        <c:axId val="0"/>
      </c:bar3DChart>
      <c:catAx>
        <c:axId val="518386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1838699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900-4563-9BCC-3B777E2B7B6B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2900-4563-9BCC-3B777E2B7B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8389288"/>
        <c:axId val="1"/>
      </c:barChart>
      <c:catAx>
        <c:axId val="518389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183892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9D4-4C8C-993E-DDEA73DD5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8391912"/>
        <c:axId val="1"/>
        <c:axId val="0"/>
      </c:bar3DChart>
      <c:catAx>
        <c:axId val="518391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183919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E8E-4090-873E-9224140851AC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5E8E-4090-873E-9224140851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83224168"/>
        <c:axId val="1"/>
        <c:axId val="0"/>
      </c:bar3DChart>
      <c:catAx>
        <c:axId val="483224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483224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BD5-4D95-A787-63A764656FAF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BBD5-4D95-A787-63A764656F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8394536"/>
        <c:axId val="1"/>
        <c:axId val="0"/>
      </c:bar3DChart>
      <c:catAx>
        <c:axId val="518394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183945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9BA-4A35-86FA-6D07F7FF3EC2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F9BA-4A35-86FA-6D07F7FF3E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8396832"/>
        <c:axId val="1"/>
        <c:axId val="0"/>
      </c:bar3DChart>
      <c:catAx>
        <c:axId val="518396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1839683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B57-48A6-A9AD-AD0F3658FCA0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2B57-48A6-A9AD-AD0F3658FC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8399128"/>
        <c:axId val="1"/>
      </c:barChart>
      <c:catAx>
        <c:axId val="518399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183991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3B3-4A7D-953E-368E9053F3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8401752"/>
        <c:axId val="1"/>
        <c:axId val="0"/>
      </c:bar3DChart>
      <c:catAx>
        <c:axId val="518401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184017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0AC-42DD-B203-0E9E924CF0A2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80AC-42DD-B203-0E9E924CF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8404376"/>
        <c:axId val="1"/>
        <c:axId val="0"/>
      </c:bar3DChart>
      <c:catAx>
        <c:axId val="518404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18404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C44-4259-87AB-07502122171C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8C44-4259-87AB-075021221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8406672"/>
        <c:axId val="1"/>
        <c:axId val="0"/>
      </c:bar3DChart>
      <c:catAx>
        <c:axId val="518406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1840667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B10-4799-AD83-DB763EAAC838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AB10-4799-AD83-DB763EAAC8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8408968"/>
        <c:axId val="1"/>
      </c:barChart>
      <c:catAx>
        <c:axId val="518408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1840896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AE6-4E27-928E-936015D153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8411592"/>
        <c:axId val="1"/>
        <c:axId val="0"/>
      </c:bar3DChart>
      <c:catAx>
        <c:axId val="518411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184115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19F-4DFC-974A-D8C5F629E40A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119F-4DFC-974A-D8C5F629E4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8414216"/>
        <c:axId val="1"/>
        <c:axId val="0"/>
      </c:bar3DChart>
      <c:catAx>
        <c:axId val="518414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18414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D87-468E-933D-1CADD1C2F0A6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1D87-468E-933D-1CADD1C2F0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8416512"/>
        <c:axId val="1"/>
        <c:axId val="0"/>
      </c:bar3DChart>
      <c:catAx>
        <c:axId val="518416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1841651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623-4481-BC2A-8A5E9BF74F4E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2623-4481-BC2A-8A5E9BF74F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83226464"/>
        <c:axId val="1"/>
        <c:axId val="0"/>
      </c:bar3DChart>
      <c:catAx>
        <c:axId val="483226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48322646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8251207195591778"/>
          <c:y val="5.4827257703898125E-2"/>
          <c:w val="0.16472612853217916"/>
          <c:h val="0.85669563526781378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B28-4592-9F2A-97CF4D449340}"/>
            </c:ext>
          </c:extLst>
        </c:ser>
        <c:ser>
          <c:idx val="1"/>
          <c:order val="1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4B28-4592-9F2A-97CF4D449340}"/>
            </c:ext>
          </c:extLst>
        </c:ser>
        <c:ser>
          <c:idx val="2"/>
          <c:order val="2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4B28-4592-9F2A-97CF4D449340}"/>
            </c:ext>
          </c:extLst>
        </c:ser>
        <c:ser>
          <c:idx val="3"/>
          <c:order val="3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4B28-4592-9F2A-97CF4D449340}"/>
            </c:ext>
          </c:extLst>
        </c:ser>
        <c:ser>
          <c:idx val="4"/>
          <c:order val="4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4B28-4592-9F2A-97CF4D449340}"/>
            </c:ext>
          </c:extLst>
        </c:ser>
        <c:ser>
          <c:idx val="5"/>
          <c:order val="5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4B28-4592-9F2A-97CF4D449340}"/>
            </c:ext>
          </c:extLst>
        </c:ser>
        <c:ser>
          <c:idx val="6"/>
          <c:order val="6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6-4B28-4592-9F2A-97CF4D449340}"/>
            </c:ext>
          </c:extLst>
        </c:ser>
        <c:ser>
          <c:idx val="7"/>
          <c:order val="7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4B28-4592-9F2A-97CF4D449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8418808"/>
        <c:axId val="1"/>
      </c:barChart>
      <c:catAx>
        <c:axId val="518418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5184188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97822044174302769"/>
          <c:y val="0.24790110913555161"/>
          <c:w val="0.9937621832358674"/>
          <c:h val="0.75209821352976047"/>
        </c:manualLayout>
      </c:layout>
      <c:overlay val="0"/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k-SK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k-SK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9DE-4A3F-9CBC-F27D48CBBE22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D9DE-4A3F-9CBC-F27D48CBB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8421432"/>
        <c:axId val="1"/>
        <c:axId val="0"/>
      </c:bar3DChart>
      <c:catAx>
        <c:axId val="518421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1842143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425-4036-AA98-49E08EEC2DC8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9425-4036-AA98-49E08EEC2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8423728"/>
        <c:axId val="1"/>
      </c:barChart>
      <c:catAx>
        <c:axId val="518423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184237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C00-474B-985D-D9AFA4213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8426352"/>
        <c:axId val="1"/>
        <c:axId val="0"/>
      </c:bar3DChart>
      <c:catAx>
        <c:axId val="518426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184263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E4E-4D8A-A03C-4E74AC958E20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DE4E-4D8A-A03C-4E74AC958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8428976"/>
        <c:axId val="1"/>
        <c:axId val="0"/>
      </c:bar3DChart>
      <c:catAx>
        <c:axId val="518428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18428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FB7-4CF2-ABF7-6CC63F65106E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CFB7-4CF2-ABF7-6CC63F651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8431272"/>
        <c:axId val="1"/>
        <c:axId val="0"/>
      </c:bar3DChart>
      <c:catAx>
        <c:axId val="518431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1843127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BCF-4DC3-9C8C-98BCF6E76381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8BCF-4DC3-9C8C-98BCF6E763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8433568"/>
        <c:axId val="1"/>
      </c:barChart>
      <c:catAx>
        <c:axId val="518433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1843356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223-4C26-9501-67BD9EDBD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0188760"/>
        <c:axId val="1"/>
        <c:axId val="0"/>
      </c:bar3DChart>
      <c:catAx>
        <c:axId val="520188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01887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8D3-4ECB-9EE8-513310CA3C17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F8D3-4ECB-9EE8-513310CA3C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0191384"/>
        <c:axId val="1"/>
        <c:axId val="0"/>
      </c:bar3DChart>
      <c:catAx>
        <c:axId val="520191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01913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00D-4198-A64A-BA82E0E0ADEC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900D-4198-A64A-BA82E0E0AD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0193680"/>
        <c:axId val="1"/>
        <c:axId val="0"/>
      </c:bar3DChart>
      <c:catAx>
        <c:axId val="520193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2019368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7D3-451F-85D6-132681B04776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A7D3-451F-85D6-132681B047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338016"/>
        <c:axId val="1"/>
      </c:barChart>
      <c:catAx>
        <c:axId val="483338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4833380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983-4C7D-8858-B933F0432A10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4983-4C7D-8858-B933F0432A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0196304"/>
        <c:axId val="1"/>
        <c:axId val="0"/>
      </c:bar3DChart>
      <c:catAx>
        <c:axId val="520196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2019630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B02-409B-9815-803AD2F3DC25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6B02-409B-9815-803AD2F3D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0198928"/>
        <c:axId val="1"/>
        <c:axId val="0"/>
      </c:bar3DChart>
      <c:catAx>
        <c:axId val="520198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2019892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82A-44AE-AB0D-6D7CBAA0DCAB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282A-44AE-AB0D-6D7CBAA0DC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0201552"/>
        <c:axId val="1"/>
        <c:axId val="0"/>
      </c:bar3DChart>
      <c:catAx>
        <c:axId val="520201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2020155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888-4886-8EAD-8A93072A5613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6888-4886-8EAD-8A93072A56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0204176"/>
        <c:axId val="1"/>
        <c:axId val="0"/>
      </c:bar3DChart>
      <c:catAx>
        <c:axId val="520204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2020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083-48F7-BB3B-AB2950B87CBF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3083-48F7-BB3B-AB2950B87C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0206800"/>
        <c:axId val="1"/>
        <c:axId val="0"/>
      </c:bar3DChart>
      <c:catAx>
        <c:axId val="520206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2020680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48E-4571-8465-560C6E24EAC4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F48E-4571-8465-560C6E24EA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0209424"/>
        <c:axId val="1"/>
        <c:axId val="0"/>
      </c:bar3DChart>
      <c:catAx>
        <c:axId val="520209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2020942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2E9-42DA-8E15-6256C3628145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62E9-42DA-8E15-6256C36281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0212048"/>
        <c:axId val="1"/>
        <c:axId val="0"/>
      </c:bar3DChart>
      <c:catAx>
        <c:axId val="520212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2021204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BE0-4376-9F99-0EA422AF1FB5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9BE0-4376-9F99-0EA422AF1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0214672"/>
        <c:axId val="1"/>
        <c:axId val="0"/>
      </c:bar3DChart>
      <c:catAx>
        <c:axId val="520214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2021467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DDE-4F4C-A831-FAC598A2C664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ADDE-4F4C-A831-FAC598A2C6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0217296"/>
        <c:axId val="1"/>
        <c:axId val="0"/>
      </c:bar3DChart>
      <c:catAx>
        <c:axId val="520217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2021729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994-42EB-8409-68C462331A63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1994-42EB-8409-68C462331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0219920"/>
        <c:axId val="1"/>
        <c:axId val="0"/>
      </c:bar3DChart>
      <c:catAx>
        <c:axId val="520219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2021992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A0F-44F2-A5EB-60642955A7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83340640"/>
        <c:axId val="1"/>
        <c:axId val="0"/>
      </c:bar3DChart>
      <c:catAx>
        <c:axId val="48334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4833406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E07-4EC4-A286-8D4D0690514D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3E07-4EC4-A286-8D4D069051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0222544"/>
        <c:axId val="1"/>
        <c:axId val="0"/>
      </c:bar3DChart>
      <c:catAx>
        <c:axId val="520222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2022254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D1D-4257-8449-C49031A82D6D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BD1D-4257-8449-C49031A82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0225168"/>
        <c:axId val="1"/>
        <c:axId val="0"/>
      </c:bar3DChart>
      <c:catAx>
        <c:axId val="520225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2022516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5C5-4F44-941A-4CA75E7E4E52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D5C5-4F44-941A-4CA75E7E4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0227792"/>
        <c:axId val="1"/>
        <c:axId val="0"/>
      </c:bar3DChart>
      <c:catAx>
        <c:axId val="520227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2022779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F0D-45C8-9665-74423027C79B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0F0D-45C8-9665-74423027C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0230416"/>
        <c:axId val="1"/>
        <c:axId val="0"/>
      </c:bar3DChart>
      <c:catAx>
        <c:axId val="520230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2023041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88D-4220-A205-D6253A311A54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E88D-4220-A205-D6253A311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0233040"/>
        <c:axId val="1"/>
        <c:axId val="0"/>
      </c:bar3DChart>
      <c:catAx>
        <c:axId val="520233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2023304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F25-4B7B-A388-DB1FCE0F2194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0F25-4B7B-A388-DB1FCE0F2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0235664"/>
        <c:axId val="1"/>
        <c:axId val="0"/>
      </c:bar3DChart>
      <c:catAx>
        <c:axId val="520235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2023566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A40-46A0-A61C-2D3545EDEA61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5A40-46A0-A61C-2D3545EDEA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0238288"/>
        <c:axId val="1"/>
        <c:axId val="0"/>
      </c:bar3DChart>
      <c:catAx>
        <c:axId val="520238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2023828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009-4FDC-AEEE-93BC4ADE763A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D009-4FDC-AEEE-93BC4ADE76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0240912"/>
        <c:axId val="1"/>
        <c:axId val="0"/>
      </c:bar3DChart>
      <c:catAx>
        <c:axId val="520240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2024091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1FA-4B9B-88DF-4CEBD2F4242C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41FA-4B9B-88DF-4CEBD2F424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0243536"/>
        <c:axId val="1"/>
        <c:axId val="0"/>
      </c:bar3DChart>
      <c:catAx>
        <c:axId val="520243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202435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04D-4085-B770-C18ADF973B85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C04D-4085-B770-C18ADF973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0246160"/>
        <c:axId val="1"/>
        <c:axId val="0"/>
      </c:bar3DChart>
      <c:catAx>
        <c:axId val="520246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2024616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267-499D-9436-96A393E1B9D6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C267-499D-9436-96A393E1B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83343264"/>
        <c:axId val="1"/>
        <c:axId val="0"/>
      </c:bar3DChart>
      <c:catAx>
        <c:axId val="48334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483343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2F6-4B71-807A-CFC3F64CFAD3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2F6-4B71-807A-CFC3F64CFA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0248784"/>
        <c:axId val="1"/>
        <c:axId val="0"/>
      </c:bar3DChart>
      <c:catAx>
        <c:axId val="520248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2024878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E05-4E8D-B81B-8EDE2E7FD5CA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5E05-4E8D-B81B-8EDE2E7FD5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0251408"/>
        <c:axId val="1"/>
        <c:axId val="0"/>
      </c:bar3DChart>
      <c:catAx>
        <c:axId val="520251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2025140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266-4514-B136-01576C10DE3C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266-4514-B136-01576C10DE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1602744"/>
        <c:axId val="1"/>
        <c:axId val="0"/>
      </c:bar3DChart>
      <c:catAx>
        <c:axId val="521602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2160274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ACE-45A2-B7FA-880E804E6BEA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AACE-45A2-B7FA-880E804E6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1605368"/>
        <c:axId val="1"/>
        <c:axId val="0"/>
      </c:bar3DChart>
      <c:catAx>
        <c:axId val="521605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2160536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BF0-4C10-8828-14245B3296F2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FBF0-4C10-8828-14245B329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1607992"/>
        <c:axId val="1"/>
        <c:axId val="0"/>
      </c:bar3DChart>
      <c:catAx>
        <c:axId val="521607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2160799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B48-42D5-AAB3-E737E5F1A8DA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FB48-42D5-AAB3-E737E5F1A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1610616"/>
        <c:axId val="1"/>
        <c:axId val="0"/>
      </c:bar3DChart>
      <c:catAx>
        <c:axId val="521610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2161061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B6C-4CAD-9AD6-494D6EC43C01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CB6C-4CAD-9AD6-494D6EC43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1612912"/>
        <c:axId val="1"/>
      </c:barChart>
      <c:catAx>
        <c:axId val="521612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16129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A2C-4400-A454-929FFAF1E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1615536"/>
        <c:axId val="1"/>
        <c:axId val="0"/>
      </c:bar3DChart>
      <c:catAx>
        <c:axId val="521615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16155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9C7-448E-96DB-6E49BA4C594A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29C7-448E-96DB-6E49BA4C5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1618160"/>
        <c:axId val="1"/>
        <c:axId val="0"/>
      </c:bar3DChart>
      <c:catAx>
        <c:axId val="521618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1618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0B9-4CA3-9BF9-14CFBED8C101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D0B9-4CA3-9BF9-14CFBED8C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1620456"/>
        <c:axId val="1"/>
        <c:axId val="0"/>
      </c:bar3DChart>
      <c:catAx>
        <c:axId val="521620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2162045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'[1]porovnanie '!$A$5:$N$5</c:f>
              <c:strCache>
                <c:ptCount val="14"/>
                <c:pt idx="0">
                  <c:v>Rok</c:v>
                </c:pt>
                <c:pt idx="1">
                  <c:v>január</c:v>
                </c:pt>
                <c:pt idx="2">
                  <c:v>február</c:v>
                </c:pt>
                <c:pt idx="3">
                  <c:v>marec</c:v>
                </c:pt>
                <c:pt idx="4">
                  <c:v>apríl</c:v>
                </c:pt>
                <c:pt idx="5">
                  <c:v>máj</c:v>
                </c:pt>
                <c:pt idx="6">
                  <c:v>jún</c:v>
                </c:pt>
                <c:pt idx="7">
                  <c:v>júl</c:v>
                </c:pt>
                <c:pt idx="8">
                  <c:v>august</c:v>
                </c:pt>
                <c:pt idx="9">
                  <c:v>september</c:v>
                </c:pt>
                <c:pt idx="10">
                  <c:v>október</c:v>
                </c:pt>
                <c:pt idx="11">
                  <c:v>november</c:v>
                </c:pt>
                <c:pt idx="12">
                  <c:v>december</c:v>
                </c:pt>
                <c:pt idx="13">
                  <c:v>dorovnanie</c:v>
                </c:pt>
              </c:strCache>
            </c:strRef>
          </c:cat>
          <c:val>
            <c:numRef>
              <c:f>'[1]porovnanie '!$A$6:$N$6</c:f>
              <c:numCache>
                <c:formatCode>General</c:formatCode>
                <c:ptCount val="14"/>
                <c:pt idx="0">
                  <c:v>2005</c:v>
                </c:pt>
                <c:pt idx="1">
                  <c:v>143661.16</c:v>
                </c:pt>
                <c:pt idx="2">
                  <c:v>202082.22</c:v>
                </c:pt>
                <c:pt idx="3">
                  <c:v>129514.04</c:v>
                </c:pt>
                <c:pt idx="4">
                  <c:v>262526.78999999998</c:v>
                </c:pt>
                <c:pt idx="5">
                  <c:v>202736.37</c:v>
                </c:pt>
                <c:pt idx="6">
                  <c:v>50146.29</c:v>
                </c:pt>
                <c:pt idx="7">
                  <c:v>153615.60999999999</c:v>
                </c:pt>
                <c:pt idx="8">
                  <c:v>180702.62</c:v>
                </c:pt>
                <c:pt idx="9">
                  <c:v>145498.9</c:v>
                </c:pt>
                <c:pt idx="10">
                  <c:v>162257.29</c:v>
                </c:pt>
                <c:pt idx="11">
                  <c:v>164809.82999999999</c:v>
                </c:pt>
                <c:pt idx="12">
                  <c:v>155932.32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06-4B23-91D5-2BF74E4FF144}"/>
            </c:ext>
          </c:extLst>
        </c:ser>
        <c:ser>
          <c:idx val="1"/>
          <c:order val="1"/>
          <c:invertIfNegative val="0"/>
          <c:cat>
            <c:strRef>
              <c:f>'[1]porovnanie '!$A$5:$N$5</c:f>
              <c:strCache>
                <c:ptCount val="14"/>
                <c:pt idx="0">
                  <c:v>Rok</c:v>
                </c:pt>
                <c:pt idx="1">
                  <c:v>január</c:v>
                </c:pt>
                <c:pt idx="2">
                  <c:v>február</c:v>
                </c:pt>
                <c:pt idx="3">
                  <c:v>marec</c:v>
                </c:pt>
                <c:pt idx="4">
                  <c:v>apríl</c:v>
                </c:pt>
                <c:pt idx="5">
                  <c:v>máj</c:v>
                </c:pt>
                <c:pt idx="6">
                  <c:v>jún</c:v>
                </c:pt>
                <c:pt idx="7">
                  <c:v>júl</c:v>
                </c:pt>
                <c:pt idx="8">
                  <c:v>august</c:v>
                </c:pt>
                <c:pt idx="9">
                  <c:v>september</c:v>
                </c:pt>
                <c:pt idx="10">
                  <c:v>október</c:v>
                </c:pt>
                <c:pt idx="11">
                  <c:v>november</c:v>
                </c:pt>
                <c:pt idx="12">
                  <c:v>december</c:v>
                </c:pt>
                <c:pt idx="13">
                  <c:v>dorovnanie</c:v>
                </c:pt>
              </c:strCache>
            </c:strRef>
          </c:cat>
          <c:val>
            <c:numRef>
              <c:f>'[1]porovnanie '!$A$7:$N$7</c:f>
              <c:numCache>
                <c:formatCode>General</c:formatCode>
                <c:ptCount val="14"/>
                <c:pt idx="0">
                  <c:v>2006</c:v>
                </c:pt>
                <c:pt idx="1">
                  <c:v>253313.58</c:v>
                </c:pt>
                <c:pt idx="2">
                  <c:v>213991.97</c:v>
                </c:pt>
                <c:pt idx="3">
                  <c:v>143848.37</c:v>
                </c:pt>
                <c:pt idx="4">
                  <c:v>252332.37</c:v>
                </c:pt>
                <c:pt idx="5">
                  <c:v>170773.35</c:v>
                </c:pt>
                <c:pt idx="6">
                  <c:v>26478.76</c:v>
                </c:pt>
                <c:pt idx="7">
                  <c:v>178074.39</c:v>
                </c:pt>
                <c:pt idx="8">
                  <c:v>188472.42</c:v>
                </c:pt>
                <c:pt idx="9">
                  <c:v>165313.01999999999</c:v>
                </c:pt>
                <c:pt idx="10">
                  <c:v>171592.64</c:v>
                </c:pt>
                <c:pt idx="11">
                  <c:v>183134.04</c:v>
                </c:pt>
                <c:pt idx="12">
                  <c:v>182772.46</c:v>
                </c:pt>
                <c:pt idx="13">
                  <c:v>116641.9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06-4B23-91D5-2BF74E4FF144}"/>
            </c:ext>
          </c:extLst>
        </c:ser>
        <c:ser>
          <c:idx val="2"/>
          <c:order val="2"/>
          <c:invertIfNegative val="0"/>
          <c:cat>
            <c:strRef>
              <c:f>'[1]porovnanie '!$A$5:$N$5</c:f>
              <c:strCache>
                <c:ptCount val="14"/>
                <c:pt idx="0">
                  <c:v>Rok</c:v>
                </c:pt>
                <c:pt idx="1">
                  <c:v>január</c:v>
                </c:pt>
                <c:pt idx="2">
                  <c:v>február</c:v>
                </c:pt>
                <c:pt idx="3">
                  <c:v>marec</c:v>
                </c:pt>
                <c:pt idx="4">
                  <c:v>apríl</c:v>
                </c:pt>
                <c:pt idx="5">
                  <c:v>máj</c:v>
                </c:pt>
                <c:pt idx="6">
                  <c:v>jún</c:v>
                </c:pt>
                <c:pt idx="7">
                  <c:v>júl</c:v>
                </c:pt>
                <c:pt idx="8">
                  <c:v>august</c:v>
                </c:pt>
                <c:pt idx="9">
                  <c:v>september</c:v>
                </c:pt>
                <c:pt idx="10">
                  <c:v>október</c:v>
                </c:pt>
                <c:pt idx="11">
                  <c:v>november</c:v>
                </c:pt>
                <c:pt idx="12">
                  <c:v>december</c:v>
                </c:pt>
                <c:pt idx="13">
                  <c:v>dorovnanie</c:v>
                </c:pt>
              </c:strCache>
            </c:strRef>
          </c:cat>
          <c:val>
            <c:numRef>
              <c:f>'[1]porovnanie '!$A$8:$N$8</c:f>
              <c:numCache>
                <c:formatCode>General</c:formatCode>
                <c:ptCount val="14"/>
                <c:pt idx="0">
                  <c:v>2007</c:v>
                </c:pt>
                <c:pt idx="1">
                  <c:v>269742.12</c:v>
                </c:pt>
                <c:pt idx="2">
                  <c:v>228563.63</c:v>
                </c:pt>
                <c:pt idx="3">
                  <c:v>162363.26999999999</c:v>
                </c:pt>
                <c:pt idx="4">
                  <c:v>233390.92</c:v>
                </c:pt>
                <c:pt idx="5">
                  <c:v>232693.62</c:v>
                </c:pt>
                <c:pt idx="6">
                  <c:v>21423.89</c:v>
                </c:pt>
                <c:pt idx="7">
                  <c:v>188255.13</c:v>
                </c:pt>
                <c:pt idx="8">
                  <c:v>211266.45</c:v>
                </c:pt>
                <c:pt idx="9">
                  <c:v>184705.01</c:v>
                </c:pt>
                <c:pt idx="10">
                  <c:v>195210.25</c:v>
                </c:pt>
                <c:pt idx="11">
                  <c:v>206070.24</c:v>
                </c:pt>
                <c:pt idx="12">
                  <c:v>201237.14</c:v>
                </c:pt>
                <c:pt idx="13">
                  <c:v>19256.54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06-4B23-91D5-2BF74E4FF144}"/>
            </c:ext>
          </c:extLst>
        </c:ser>
        <c:ser>
          <c:idx val="3"/>
          <c:order val="3"/>
          <c:invertIfNegative val="0"/>
          <c:cat>
            <c:strRef>
              <c:f>'[1]porovnanie '!$A$5:$N$5</c:f>
              <c:strCache>
                <c:ptCount val="14"/>
                <c:pt idx="0">
                  <c:v>Rok</c:v>
                </c:pt>
                <c:pt idx="1">
                  <c:v>január</c:v>
                </c:pt>
                <c:pt idx="2">
                  <c:v>február</c:v>
                </c:pt>
                <c:pt idx="3">
                  <c:v>marec</c:v>
                </c:pt>
                <c:pt idx="4">
                  <c:v>apríl</c:v>
                </c:pt>
                <c:pt idx="5">
                  <c:v>máj</c:v>
                </c:pt>
                <c:pt idx="6">
                  <c:v>jún</c:v>
                </c:pt>
                <c:pt idx="7">
                  <c:v>júl</c:v>
                </c:pt>
                <c:pt idx="8">
                  <c:v>august</c:v>
                </c:pt>
                <c:pt idx="9">
                  <c:v>september</c:v>
                </c:pt>
                <c:pt idx="10">
                  <c:v>október</c:v>
                </c:pt>
                <c:pt idx="11">
                  <c:v>november</c:v>
                </c:pt>
                <c:pt idx="12">
                  <c:v>december</c:v>
                </c:pt>
                <c:pt idx="13">
                  <c:v>dorovnanie</c:v>
                </c:pt>
              </c:strCache>
            </c:strRef>
          </c:cat>
          <c:val>
            <c:numRef>
              <c:f>'[1]porovnanie '!$A$9:$N$9</c:f>
              <c:numCache>
                <c:formatCode>General</c:formatCode>
                <c:ptCount val="14"/>
                <c:pt idx="0">
                  <c:v>2008</c:v>
                </c:pt>
                <c:pt idx="1">
                  <c:v>313339.84000000003</c:v>
                </c:pt>
                <c:pt idx="2">
                  <c:v>261941.35</c:v>
                </c:pt>
                <c:pt idx="3">
                  <c:v>195960.3</c:v>
                </c:pt>
                <c:pt idx="4">
                  <c:v>302535.75</c:v>
                </c:pt>
                <c:pt idx="5">
                  <c:v>213886.58</c:v>
                </c:pt>
                <c:pt idx="6">
                  <c:v>132816.87</c:v>
                </c:pt>
                <c:pt idx="7">
                  <c:v>226465.21</c:v>
                </c:pt>
                <c:pt idx="8">
                  <c:v>249186.35</c:v>
                </c:pt>
                <c:pt idx="9">
                  <c:v>216064.76</c:v>
                </c:pt>
                <c:pt idx="10">
                  <c:v>229690.37</c:v>
                </c:pt>
                <c:pt idx="11">
                  <c:v>237204.81</c:v>
                </c:pt>
                <c:pt idx="12">
                  <c:v>224744.9</c:v>
                </c:pt>
                <c:pt idx="13">
                  <c:v>41158.239999999998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E06-4B23-91D5-2BF74E4FF144}"/>
            </c:ext>
          </c:extLst>
        </c:ser>
        <c:ser>
          <c:idx val="4"/>
          <c:order val="4"/>
          <c:invertIfNegative val="0"/>
          <c:cat>
            <c:strRef>
              <c:f>'[1]porovnanie '!$A$5:$N$5</c:f>
              <c:strCache>
                <c:ptCount val="14"/>
                <c:pt idx="0">
                  <c:v>Rok</c:v>
                </c:pt>
                <c:pt idx="1">
                  <c:v>január</c:v>
                </c:pt>
                <c:pt idx="2">
                  <c:v>február</c:v>
                </c:pt>
                <c:pt idx="3">
                  <c:v>marec</c:v>
                </c:pt>
                <c:pt idx="4">
                  <c:v>apríl</c:v>
                </c:pt>
                <c:pt idx="5">
                  <c:v>máj</c:v>
                </c:pt>
                <c:pt idx="6">
                  <c:v>jún</c:v>
                </c:pt>
                <c:pt idx="7">
                  <c:v>júl</c:v>
                </c:pt>
                <c:pt idx="8">
                  <c:v>august</c:v>
                </c:pt>
                <c:pt idx="9">
                  <c:v>september</c:v>
                </c:pt>
                <c:pt idx="10">
                  <c:v>október</c:v>
                </c:pt>
                <c:pt idx="11">
                  <c:v>november</c:v>
                </c:pt>
                <c:pt idx="12">
                  <c:v>december</c:v>
                </c:pt>
                <c:pt idx="13">
                  <c:v>dorovnanie</c:v>
                </c:pt>
              </c:strCache>
            </c:strRef>
          </c:cat>
          <c:val>
            <c:numRef>
              <c:f>'[1]porovnanie '!$A$10:$N$10</c:f>
              <c:numCache>
                <c:formatCode>General</c:formatCode>
                <c:ptCount val="14"/>
                <c:pt idx="0">
                  <c:v>2009</c:v>
                </c:pt>
                <c:pt idx="1">
                  <c:v>360664</c:v>
                </c:pt>
                <c:pt idx="2">
                  <c:v>245807</c:v>
                </c:pt>
                <c:pt idx="3">
                  <c:v>215731</c:v>
                </c:pt>
                <c:pt idx="4">
                  <c:v>349057</c:v>
                </c:pt>
                <c:pt idx="5">
                  <c:v>135228</c:v>
                </c:pt>
                <c:pt idx="6">
                  <c:v>120488</c:v>
                </c:pt>
                <c:pt idx="7">
                  <c:v>192765</c:v>
                </c:pt>
                <c:pt idx="8">
                  <c:v>211486</c:v>
                </c:pt>
                <c:pt idx="9">
                  <c:v>182700</c:v>
                </c:pt>
                <c:pt idx="10">
                  <c:v>194085</c:v>
                </c:pt>
                <c:pt idx="11">
                  <c:v>198783</c:v>
                </c:pt>
                <c:pt idx="12">
                  <c:v>187232</c:v>
                </c:pt>
                <c:pt idx="13">
                  <c:v>49619.03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E06-4B23-91D5-2BF74E4FF144}"/>
            </c:ext>
          </c:extLst>
        </c:ser>
        <c:ser>
          <c:idx val="5"/>
          <c:order val="5"/>
          <c:invertIfNegative val="0"/>
          <c:cat>
            <c:strRef>
              <c:f>'[1]porovnanie '!$A$5:$N$5</c:f>
              <c:strCache>
                <c:ptCount val="14"/>
                <c:pt idx="0">
                  <c:v>Rok</c:v>
                </c:pt>
                <c:pt idx="1">
                  <c:v>január</c:v>
                </c:pt>
                <c:pt idx="2">
                  <c:v>február</c:v>
                </c:pt>
                <c:pt idx="3">
                  <c:v>marec</c:v>
                </c:pt>
                <c:pt idx="4">
                  <c:v>apríl</c:v>
                </c:pt>
                <c:pt idx="5">
                  <c:v>máj</c:v>
                </c:pt>
                <c:pt idx="6">
                  <c:v>jún</c:v>
                </c:pt>
                <c:pt idx="7">
                  <c:v>júl</c:v>
                </c:pt>
                <c:pt idx="8">
                  <c:v>august</c:v>
                </c:pt>
                <c:pt idx="9">
                  <c:v>september</c:v>
                </c:pt>
                <c:pt idx="10">
                  <c:v>október</c:v>
                </c:pt>
                <c:pt idx="11">
                  <c:v>november</c:v>
                </c:pt>
                <c:pt idx="12">
                  <c:v>december</c:v>
                </c:pt>
                <c:pt idx="13">
                  <c:v>dorovnanie</c:v>
                </c:pt>
              </c:strCache>
            </c:strRef>
          </c:cat>
          <c:val>
            <c:numRef>
              <c:f>'[1]porovnanie '!$A$11:$N$11</c:f>
              <c:numCache>
                <c:formatCode>General</c:formatCode>
                <c:ptCount val="14"/>
                <c:pt idx="0">
                  <c:v>2010</c:v>
                </c:pt>
                <c:pt idx="1">
                  <c:v>290047</c:v>
                </c:pt>
                <c:pt idx="2">
                  <c:v>227179</c:v>
                </c:pt>
                <c:pt idx="3">
                  <c:v>179997</c:v>
                </c:pt>
                <c:pt idx="4">
                  <c:v>243473</c:v>
                </c:pt>
                <c:pt idx="5">
                  <c:v>68463</c:v>
                </c:pt>
                <c:pt idx="6">
                  <c:v>29514</c:v>
                </c:pt>
                <c:pt idx="7">
                  <c:v>188375</c:v>
                </c:pt>
                <c:pt idx="8">
                  <c:v>209950</c:v>
                </c:pt>
                <c:pt idx="9">
                  <c:v>193666</c:v>
                </c:pt>
                <c:pt idx="10">
                  <c:v>195649</c:v>
                </c:pt>
                <c:pt idx="11">
                  <c:v>203189</c:v>
                </c:pt>
                <c:pt idx="12">
                  <c:v>199637</c:v>
                </c:pt>
                <c:pt idx="13">
                  <c:v>-70554.13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E06-4B23-91D5-2BF74E4FF144}"/>
            </c:ext>
          </c:extLst>
        </c:ser>
        <c:ser>
          <c:idx val="6"/>
          <c:order val="6"/>
          <c:invertIfNegative val="0"/>
          <c:cat>
            <c:strRef>
              <c:f>'[1]porovnanie '!$A$5:$N$5</c:f>
              <c:strCache>
                <c:ptCount val="14"/>
                <c:pt idx="0">
                  <c:v>Rok</c:v>
                </c:pt>
                <c:pt idx="1">
                  <c:v>január</c:v>
                </c:pt>
                <c:pt idx="2">
                  <c:v>február</c:v>
                </c:pt>
                <c:pt idx="3">
                  <c:v>marec</c:v>
                </c:pt>
                <c:pt idx="4">
                  <c:v>apríl</c:v>
                </c:pt>
                <c:pt idx="5">
                  <c:v>máj</c:v>
                </c:pt>
                <c:pt idx="6">
                  <c:v>jún</c:v>
                </c:pt>
                <c:pt idx="7">
                  <c:v>júl</c:v>
                </c:pt>
                <c:pt idx="8">
                  <c:v>august</c:v>
                </c:pt>
                <c:pt idx="9">
                  <c:v>september</c:v>
                </c:pt>
                <c:pt idx="10">
                  <c:v>október</c:v>
                </c:pt>
                <c:pt idx="11">
                  <c:v>november</c:v>
                </c:pt>
                <c:pt idx="12">
                  <c:v>december</c:v>
                </c:pt>
                <c:pt idx="13">
                  <c:v>dorovnanie</c:v>
                </c:pt>
              </c:strCache>
            </c:strRef>
          </c:cat>
          <c:val>
            <c:numRef>
              <c:f>'[1]porovnanie '!$A$12:$N$12</c:f>
              <c:numCache>
                <c:formatCode>General</c:formatCode>
                <c:ptCount val="14"/>
                <c:pt idx="0">
                  <c:v>2011</c:v>
                </c:pt>
                <c:pt idx="1">
                  <c:v>290050</c:v>
                </c:pt>
                <c:pt idx="2">
                  <c:v>249508</c:v>
                </c:pt>
                <c:pt idx="3">
                  <c:v>194748</c:v>
                </c:pt>
                <c:pt idx="4">
                  <c:v>257717</c:v>
                </c:pt>
                <c:pt idx="5">
                  <c:v>96082</c:v>
                </c:pt>
                <c:pt idx="6">
                  <c:v>80868</c:v>
                </c:pt>
                <c:pt idx="7">
                  <c:v>220373</c:v>
                </c:pt>
                <c:pt idx="8">
                  <c:v>227633</c:v>
                </c:pt>
                <c:pt idx="9">
                  <c:v>216812</c:v>
                </c:pt>
                <c:pt idx="10">
                  <c:v>225214</c:v>
                </c:pt>
                <c:pt idx="11">
                  <c:v>229256</c:v>
                </c:pt>
                <c:pt idx="12">
                  <c:v>217622</c:v>
                </c:pt>
                <c:pt idx="13">
                  <c:v>8085.98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E06-4B23-91D5-2BF74E4FF144}"/>
            </c:ext>
          </c:extLst>
        </c:ser>
        <c:ser>
          <c:idx val="7"/>
          <c:order val="7"/>
          <c:invertIfNegative val="0"/>
          <c:cat>
            <c:strRef>
              <c:f>'[1]porovnanie '!$A$5:$N$5</c:f>
              <c:strCache>
                <c:ptCount val="14"/>
                <c:pt idx="0">
                  <c:v>Rok</c:v>
                </c:pt>
                <c:pt idx="1">
                  <c:v>január</c:v>
                </c:pt>
                <c:pt idx="2">
                  <c:v>február</c:v>
                </c:pt>
                <c:pt idx="3">
                  <c:v>marec</c:v>
                </c:pt>
                <c:pt idx="4">
                  <c:v>apríl</c:v>
                </c:pt>
                <c:pt idx="5">
                  <c:v>máj</c:v>
                </c:pt>
                <c:pt idx="6">
                  <c:v>jún</c:v>
                </c:pt>
                <c:pt idx="7">
                  <c:v>júl</c:v>
                </c:pt>
                <c:pt idx="8">
                  <c:v>august</c:v>
                </c:pt>
                <c:pt idx="9">
                  <c:v>september</c:v>
                </c:pt>
                <c:pt idx="10">
                  <c:v>október</c:v>
                </c:pt>
                <c:pt idx="11">
                  <c:v>november</c:v>
                </c:pt>
                <c:pt idx="12">
                  <c:v>december</c:v>
                </c:pt>
                <c:pt idx="13">
                  <c:v>dorovnanie</c:v>
                </c:pt>
              </c:strCache>
            </c:strRef>
          </c:cat>
          <c:val>
            <c:numRef>
              <c:f>'[1]porovnanie '!$A$13:$N$13</c:f>
              <c:numCache>
                <c:formatCode>General</c:formatCode>
                <c:ptCount val="14"/>
                <c:pt idx="0">
                  <c:v>2012</c:v>
                </c:pt>
                <c:pt idx="1">
                  <c:v>308779</c:v>
                </c:pt>
                <c:pt idx="2">
                  <c:v>217097</c:v>
                </c:pt>
                <c:pt idx="3">
                  <c:v>197617</c:v>
                </c:pt>
                <c:pt idx="4">
                  <c:v>236874</c:v>
                </c:pt>
                <c:pt idx="5">
                  <c:v>209870</c:v>
                </c:pt>
                <c:pt idx="6">
                  <c:v>63262</c:v>
                </c:pt>
                <c:pt idx="7">
                  <c:v>227105</c:v>
                </c:pt>
                <c:pt idx="8">
                  <c:v>221679</c:v>
                </c:pt>
                <c:pt idx="9">
                  <c:v>211039</c:v>
                </c:pt>
                <c:pt idx="10">
                  <c:v>217340</c:v>
                </c:pt>
                <c:pt idx="11">
                  <c:v>209925</c:v>
                </c:pt>
                <c:pt idx="12">
                  <c:v>212238</c:v>
                </c:pt>
                <c:pt idx="13">
                  <c:v>19932.93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E06-4B23-91D5-2BF74E4FF144}"/>
            </c:ext>
          </c:extLst>
        </c:ser>
        <c:ser>
          <c:idx val="8"/>
          <c:order val="8"/>
          <c:invertIfNegative val="0"/>
          <c:cat>
            <c:strRef>
              <c:f>'[1]porovnanie '!$A$5:$N$5</c:f>
              <c:strCache>
                <c:ptCount val="14"/>
                <c:pt idx="0">
                  <c:v>Rok</c:v>
                </c:pt>
                <c:pt idx="1">
                  <c:v>január</c:v>
                </c:pt>
                <c:pt idx="2">
                  <c:v>február</c:v>
                </c:pt>
                <c:pt idx="3">
                  <c:v>marec</c:v>
                </c:pt>
                <c:pt idx="4">
                  <c:v>apríl</c:v>
                </c:pt>
                <c:pt idx="5">
                  <c:v>máj</c:v>
                </c:pt>
                <c:pt idx="6">
                  <c:v>jún</c:v>
                </c:pt>
                <c:pt idx="7">
                  <c:v>júl</c:v>
                </c:pt>
                <c:pt idx="8">
                  <c:v>august</c:v>
                </c:pt>
                <c:pt idx="9">
                  <c:v>september</c:v>
                </c:pt>
                <c:pt idx="10">
                  <c:v>október</c:v>
                </c:pt>
                <c:pt idx="11">
                  <c:v>november</c:v>
                </c:pt>
                <c:pt idx="12">
                  <c:v>december</c:v>
                </c:pt>
                <c:pt idx="13">
                  <c:v>dorovnanie</c:v>
                </c:pt>
              </c:strCache>
            </c:strRef>
          </c:cat>
          <c:val>
            <c:numRef>
              <c:f>'[1]porovnanie '!$A$14:$N$14</c:f>
              <c:numCache>
                <c:formatCode>General</c:formatCode>
                <c:ptCount val="14"/>
                <c:pt idx="0">
                  <c:v>2013</c:v>
                </c:pt>
                <c:pt idx="1">
                  <c:v>306268</c:v>
                </c:pt>
                <c:pt idx="2">
                  <c:v>256528</c:v>
                </c:pt>
                <c:pt idx="3">
                  <c:v>200277</c:v>
                </c:pt>
                <c:pt idx="4">
                  <c:v>235547</c:v>
                </c:pt>
                <c:pt idx="5">
                  <c:v>153343</c:v>
                </c:pt>
                <c:pt idx="6">
                  <c:v>131050</c:v>
                </c:pt>
                <c:pt idx="7">
                  <c:v>208708</c:v>
                </c:pt>
                <c:pt idx="8">
                  <c:v>215058</c:v>
                </c:pt>
                <c:pt idx="9">
                  <c:v>211911</c:v>
                </c:pt>
                <c:pt idx="10">
                  <c:v>209795</c:v>
                </c:pt>
                <c:pt idx="11">
                  <c:v>214567</c:v>
                </c:pt>
                <c:pt idx="12">
                  <c:v>210844</c:v>
                </c:pt>
                <c:pt idx="13">
                  <c:v>22420.82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E06-4B23-91D5-2BF74E4FF144}"/>
            </c:ext>
          </c:extLst>
        </c:ser>
        <c:ser>
          <c:idx val="9"/>
          <c:order val="9"/>
          <c:invertIfNegative val="0"/>
          <c:cat>
            <c:strRef>
              <c:f>'[1]porovnanie '!$A$5:$N$5</c:f>
              <c:strCache>
                <c:ptCount val="14"/>
                <c:pt idx="0">
                  <c:v>Rok</c:v>
                </c:pt>
                <c:pt idx="1">
                  <c:v>január</c:v>
                </c:pt>
                <c:pt idx="2">
                  <c:v>február</c:v>
                </c:pt>
                <c:pt idx="3">
                  <c:v>marec</c:v>
                </c:pt>
                <c:pt idx="4">
                  <c:v>apríl</c:v>
                </c:pt>
                <c:pt idx="5">
                  <c:v>máj</c:v>
                </c:pt>
                <c:pt idx="6">
                  <c:v>jún</c:v>
                </c:pt>
                <c:pt idx="7">
                  <c:v>júl</c:v>
                </c:pt>
                <c:pt idx="8">
                  <c:v>august</c:v>
                </c:pt>
                <c:pt idx="9">
                  <c:v>september</c:v>
                </c:pt>
                <c:pt idx="10">
                  <c:v>október</c:v>
                </c:pt>
                <c:pt idx="11">
                  <c:v>november</c:v>
                </c:pt>
                <c:pt idx="12">
                  <c:v>december</c:v>
                </c:pt>
                <c:pt idx="13">
                  <c:v>dorovnanie</c:v>
                </c:pt>
              </c:strCache>
            </c:strRef>
          </c:cat>
          <c:val>
            <c:numRef>
              <c:f>'[1]porovnanie '!$A$15:$N$15</c:f>
              <c:numCache>
                <c:formatCode>General</c:formatCode>
                <c:ptCount val="14"/>
                <c:pt idx="0">
                  <c:v>2014</c:v>
                </c:pt>
                <c:pt idx="1">
                  <c:v>297700</c:v>
                </c:pt>
                <c:pt idx="2">
                  <c:v>258847</c:v>
                </c:pt>
                <c:pt idx="3">
                  <c:v>216521</c:v>
                </c:pt>
                <c:pt idx="4">
                  <c:v>264552</c:v>
                </c:pt>
                <c:pt idx="5">
                  <c:v>138180</c:v>
                </c:pt>
                <c:pt idx="6">
                  <c:v>155901</c:v>
                </c:pt>
                <c:pt idx="7">
                  <c:v>241275</c:v>
                </c:pt>
                <c:pt idx="8">
                  <c:v>238059</c:v>
                </c:pt>
                <c:pt idx="9">
                  <c:v>222538</c:v>
                </c:pt>
                <c:pt idx="10">
                  <c:v>224655</c:v>
                </c:pt>
                <c:pt idx="11">
                  <c:v>231337</c:v>
                </c:pt>
                <c:pt idx="12">
                  <c:v>227390</c:v>
                </c:pt>
                <c:pt idx="13">
                  <c:v>-11915.9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E06-4B23-91D5-2BF74E4FF144}"/>
            </c:ext>
          </c:extLst>
        </c:ser>
        <c:ser>
          <c:idx val="10"/>
          <c:order val="10"/>
          <c:invertIfNegative val="0"/>
          <c:cat>
            <c:strRef>
              <c:f>'[1]porovnanie '!$A$5:$N$5</c:f>
              <c:strCache>
                <c:ptCount val="14"/>
                <c:pt idx="0">
                  <c:v>Rok</c:v>
                </c:pt>
                <c:pt idx="1">
                  <c:v>január</c:v>
                </c:pt>
                <c:pt idx="2">
                  <c:v>február</c:v>
                </c:pt>
                <c:pt idx="3">
                  <c:v>marec</c:v>
                </c:pt>
                <c:pt idx="4">
                  <c:v>apríl</c:v>
                </c:pt>
                <c:pt idx="5">
                  <c:v>máj</c:v>
                </c:pt>
                <c:pt idx="6">
                  <c:v>jún</c:v>
                </c:pt>
                <c:pt idx="7">
                  <c:v>júl</c:v>
                </c:pt>
                <c:pt idx="8">
                  <c:v>august</c:v>
                </c:pt>
                <c:pt idx="9">
                  <c:v>september</c:v>
                </c:pt>
                <c:pt idx="10">
                  <c:v>október</c:v>
                </c:pt>
                <c:pt idx="11">
                  <c:v>november</c:v>
                </c:pt>
                <c:pt idx="12">
                  <c:v>december</c:v>
                </c:pt>
                <c:pt idx="13">
                  <c:v>dorovnanie</c:v>
                </c:pt>
              </c:strCache>
            </c:strRef>
          </c:cat>
          <c:val>
            <c:numRef>
              <c:f>'[1]porovnanie '!$A$16:$N$16</c:f>
              <c:numCache>
                <c:formatCode>General</c:formatCode>
                <c:ptCount val="14"/>
                <c:pt idx="0">
                  <c:v>2015</c:v>
                </c:pt>
                <c:pt idx="1">
                  <c:v>324518</c:v>
                </c:pt>
                <c:pt idx="2">
                  <c:v>283808</c:v>
                </c:pt>
                <c:pt idx="3">
                  <c:v>232722</c:v>
                </c:pt>
                <c:pt idx="4">
                  <c:v>298682</c:v>
                </c:pt>
                <c:pt idx="5">
                  <c:v>183663</c:v>
                </c:pt>
                <c:pt idx="6">
                  <c:v>152968</c:v>
                </c:pt>
                <c:pt idx="7">
                  <c:v>269184</c:v>
                </c:pt>
                <c:pt idx="8">
                  <c:v>269866</c:v>
                </c:pt>
                <c:pt idx="9">
                  <c:v>249090</c:v>
                </c:pt>
                <c:pt idx="10">
                  <c:v>249159</c:v>
                </c:pt>
                <c:pt idx="11">
                  <c:v>252162</c:v>
                </c:pt>
                <c:pt idx="12">
                  <c:v>261013</c:v>
                </c:pt>
                <c:pt idx="13">
                  <c:v>19988.419999999998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E06-4B23-91D5-2BF74E4FF144}"/>
            </c:ext>
          </c:extLst>
        </c:ser>
        <c:ser>
          <c:idx val="11"/>
          <c:order val="11"/>
          <c:invertIfNegative val="0"/>
          <c:cat>
            <c:strRef>
              <c:f>'[1]porovnanie '!$A$5:$N$5</c:f>
              <c:strCache>
                <c:ptCount val="14"/>
                <c:pt idx="0">
                  <c:v>Rok</c:v>
                </c:pt>
                <c:pt idx="1">
                  <c:v>január</c:v>
                </c:pt>
                <c:pt idx="2">
                  <c:v>február</c:v>
                </c:pt>
                <c:pt idx="3">
                  <c:v>marec</c:v>
                </c:pt>
                <c:pt idx="4">
                  <c:v>apríl</c:v>
                </c:pt>
                <c:pt idx="5">
                  <c:v>máj</c:v>
                </c:pt>
                <c:pt idx="6">
                  <c:v>jún</c:v>
                </c:pt>
                <c:pt idx="7">
                  <c:v>júl</c:v>
                </c:pt>
                <c:pt idx="8">
                  <c:v>august</c:v>
                </c:pt>
                <c:pt idx="9">
                  <c:v>september</c:v>
                </c:pt>
                <c:pt idx="10">
                  <c:v>október</c:v>
                </c:pt>
                <c:pt idx="11">
                  <c:v>november</c:v>
                </c:pt>
                <c:pt idx="12">
                  <c:v>december</c:v>
                </c:pt>
                <c:pt idx="13">
                  <c:v>dorovnanie</c:v>
                </c:pt>
              </c:strCache>
            </c:strRef>
          </c:cat>
          <c:val>
            <c:numRef>
              <c:f>'[1]porovnanie '!$A$17:$N$17</c:f>
              <c:numCache>
                <c:formatCode>General</c:formatCode>
                <c:ptCount val="14"/>
                <c:pt idx="0">
                  <c:v>2016</c:v>
                </c:pt>
                <c:pt idx="1">
                  <c:v>369392</c:v>
                </c:pt>
                <c:pt idx="2">
                  <c:v>312177</c:v>
                </c:pt>
                <c:pt idx="3">
                  <c:v>263638</c:v>
                </c:pt>
                <c:pt idx="4">
                  <c:v>327228</c:v>
                </c:pt>
                <c:pt idx="5">
                  <c:v>144600</c:v>
                </c:pt>
                <c:pt idx="6">
                  <c:v>256741</c:v>
                </c:pt>
                <c:pt idx="7">
                  <c:v>304727</c:v>
                </c:pt>
                <c:pt idx="8">
                  <c:v>290805</c:v>
                </c:pt>
                <c:pt idx="9">
                  <c:v>273729</c:v>
                </c:pt>
                <c:pt idx="10">
                  <c:v>284181</c:v>
                </c:pt>
                <c:pt idx="11">
                  <c:v>285417</c:v>
                </c:pt>
                <c:pt idx="12">
                  <c:v>287332</c:v>
                </c:pt>
                <c:pt idx="13">
                  <c:v>39286.300000000003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E06-4B23-91D5-2BF74E4FF144}"/>
            </c:ext>
          </c:extLst>
        </c:ser>
        <c:ser>
          <c:idx val="12"/>
          <c:order val="12"/>
          <c:invertIfNegative val="0"/>
          <c:cat>
            <c:strRef>
              <c:f>'[1]porovnanie '!$A$5:$N$5</c:f>
              <c:strCache>
                <c:ptCount val="14"/>
                <c:pt idx="0">
                  <c:v>Rok</c:v>
                </c:pt>
                <c:pt idx="1">
                  <c:v>január</c:v>
                </c:pt>
                <c:pt idx="2">
                  <c:v>február</c:v>
                </c:pt>
                <c:pt idx="3">
                  <c:v>marec</c:v>
                </c:pt>
                <c:pt idx="4">
                  <c:v>apríl</c:v>
                </c:pt>
                <c:pt idx="5">
                  <c:v>máj</c:v>
                </c:pt>
                <c:pt idx="6">
                  <c:v>jún</c:v>
                </c:pt>
                <c:pt idx="7">
                  <c:v>júl</c:v>
                </c:pt>
                <c:pt idx="8">
                  <c:v>august</c:v>
                </c:pt>
                <c:pt idx="9">
                  <c:v>september</c:v>
                </c:pt>
                <c:pt idx="10">
                  <c:v>október</c:v>
                </c:pt>
                <c:pt idx="11">
                  <c:v>november</c:v>
                </c:pt>
                <c:pt idx="12">
                  <c:v>december</c:v>
                </c:pt>
                <c:pt idx="13">
                  <c:v>dorovnanie</c:v>
                </c:pt>
              </c:strCache>
            </c:strRef>
          </c:cat>
          <c:val>
            <c:numRef>
              <c:f>'[1]porovnanie '!$A$18:$N$18</c:f>
              <c:numCache>
                <c:formatCode>General</c:formatCode>
                <c:ptCount val="14"/>
                <c:pt idx="0">
                  <c:v>2017</c:v>
                </c:pt>
                <c:pt idx="1">
                  <c:v>398183</c:v>
                </c:pt>
                <c:pt idx="2">
                  <c:v>350751</c:v>
                </c:pt>
                <c:pt idx="3">
                  <c:v>283346</c:v>
                </c:pt>
                <c:pt idx="4">
                  <c:v>343823</c:v>
                </c:pt>
                <c:pt idx="5">
                  <c:v>161659</c:v>
                </c:pt>
                <c:pt idx="6">
                  <c:v>256674</c:v>
                </c:pt>
                <c:pt idx="7">
                  <c:v>328939</c:v>
                </c:pt>
                <c:pt idx="8">
                  <c:v>329001</c:v>
                </c:pt>
                <c:pt idx="9">
                  <c:v>301842</c:v>
                </c:pt>
                <c:pt idx="10">
                  <c:v>311067</c:v>
                </c:pt>
                <c:pt idx="11">
                  <c:v>314380</c:v>
                </c:pt>
                <c:pt idx="12">
                  <c:v>314452</c:v>
                </c:pt>
                <c:pt idx="13">
                  <c:v>26679.11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E06-4B23-91D5-2BF74E4FF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155616"/>
        <c:axId val="1"/>
      </c:barChart>
      <c:catAx>
        <c:axId val="481155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48115561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k-SK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k-SK"/>
    </a:p>
  </c:txPr>
  <c:printSettings>
    <c:headerFooter/>
    <c:pageMargins b="0.74803149606299268" l="0.70866141732283516" r="0.70866141732283516" t="0.74803149606299268" header="0.31496062992126028" footer="0.31496062992126028"/>
    <c:pageSetup orientation="landscape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D07-4038-9292-F632A936F299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8D07-4038-9292-F632A936F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83897384"/>
        <c:axId val="1"/>
        <c:axId val="0"/>
      </c:bar3DChart>
      <c:catAx>
        <c:axId val="483897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48389738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12A-4C71-9BE3-F523D52E242E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312A-4C71-9BE3-F523D52E24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1622752"/>
        <c:axId val="1"/>
      </c:barChart>
      <c:catAx>
        <c:axId val="521622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16227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400-4071-9B21-DAF715CED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1625376"/>
        <c:axId val="1"/>
        <c:axId val="0"/>
      </c:bar3DChart>
      <c:catAx>
        <c:axId val="521625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16253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5F2-4B89-8B98-408B3E3A06F7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A5F2-4B89-8B98-408B3E3A0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1628000"/>
        <c:axId val="1"/>
        <c:axId val="0"/>
      </c:bar3DChart>
      <c:catAx>
        <c:axId val="52162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1628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580-4478-9609-342DB6E221C7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6580-4478-9609-342DB6E22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1630296"/>
        <c:axId val="1"/>
        <c:axId val="0"/>
      </c:bar3DChart>
      <c:catAx>
        <c:axId val="521630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2163029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'[3]porovnanie '!$B$6:$N$6</c:f>
              <c:numCache>
                <c:formatCode>General</c:formatCode>
                <c:ptCount val="13"/>
                <c:pt idx="0">
                  <c:v>143661.16</c:v>
                </c:pt>
                <c:pt idx="1">
                  <c:v>202082.22</c:v>
                </c:pt>
                <c:pt idx="2">
                  <c:v>129514.04</c:v>
                </c:pt>
                <c:pt idx="3">
                  <c:v>262526.78999999998</c:v>
                </c:pt>
                <c:pt idx="4">
                  <c:v>202736.37</c:v>
                </c:pt>
                <c:pt idx="5">
                  <c:v>50146.29</c:v>
                </c:pt>
                <c:pt idx="6">
                  <c:v>153615.60999999999</c:v>
                </c:pt>
                <c:pt idx="7">
                  <c:v>180702.62</c:v>
                </c:pt>
                <c:pt idx="8">
                  <c:v>145498.9</c:v>
                </c:pt>
                <c:pt idx="9">
                  <c:v>162257.29</c:v>
                </c:pt>
                <c:pt idx="10">
                  <c:v>164809.82999999999</c:v>
                </c:pt>
                <c:pt idx="11">
                  <c:v>155932.32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55-4999-8AAA-3E6BE2EECFDD}"/>
            </c:ext>
          </c:extLst>
        </c:ser>
        <c:ser>
          <c:idx val="1"/>
          <c:order val="1"/>
          <c:invertIfNegative val="0"/>
          <c:val>
            <c:numRef>
              <c:f>'[3]porovnanie '!$B$7:$N$7</c:f>
              <c:numCache>
                <c:formatCode>General</c:formatCode>
                <c:ptCount val="13"/>
                <c:pt idx="0">
                  <c:v>253313.58</c:v>
                </c:pt>
                <c:pt idx="1">
                  <c:v>213991.97</c:v>
                </c:pt>
                <c:pt idx="2">
                  <c:v>143848.37</c:v>
                </c:pt>
                <c:pt idx="3">
                  <c:v>252332.37</c:v>
                </c:pt>
                <c:pt idx="4">
                  <c:v>170773.35</c:v>
                </c:pt>
                <c:pt idx="5">
                  <c:v>26478.76</c:v>
                </c:pt>
                <c:pt idx="6">
                  <c:v>178074.39</c:v>
                </c:pt>
                <c:pt idx="7">
                  <c:v>188472.42</c:v>
                </c:pt>
                <c:pt idx="8">
                  <c:v>165313.01999999999</c:v>
                </c:pt>
                <c:pt idx="9">
                  <c:v>171592.64</c:v>
                </c:pt>
                <c:pt idx="10">
                  <c:v>183134.04</c:v>
                </c:pt>
                <c:pt idx="11">
                  <c:v>182772.46</c:v>
                </c:pt>
                <c:pt idx="12">
                  <c:v>116641.9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55-4999-8AAA-3E6BE2EECFDD}"/>
            </c:ext>
          </c:extLst>
        </c:ser>
        <c:ser>
          <c:idx val="2"/>
          <c:order val="2"/>
          <c:invertIfNegative val="0"/>
          <c:val>
            <c:numRef>
              <c:f>'[3]porovnanie '!$B$8:$N$8</c:f>
              <c:numCache>
                <c:formatCode>General</c:formatCode>
                <c:ptCount val="13"/>
                <c:pt idx="0">
                  <c:v>269742.12</c:v>
                </c:pt>
                <c:pt idx="1">
                  <c:v>228563.63</c:v>
                </c:pt>
                <c:pt idx="2">
                  <c:v>162363.26999999999</c:v>
                </c:pt>
                <c:pt idx="3">
                  <c:v>233390.92</c:v>
                </c:pt>
                <c:pt idx="4">
                  <c:v>232693.62</c:v>
                </c:pt>
                <c:pt idx="5">
                  <c:v>21423.89</c:v>
                </c:pt>
                <c:pt idx="6">
                  <c:v>188255.13</c:v>
                </c:pt>
                <c:pt idx="7">
                  <c:v>211266.45</c:v>
                </c:pt>
                <c:pt idx="8">
                  <c:v>184705.01</c:v>
                </c:pt>
                <c:pt idx="9">
                  <c:v>195210.25</c:v>
                </c:pt>
                <c:pt idx="10">
                  <c:v>206070.24</c:v>
                </c:pt>
                <c:pt idx="11">
                  <c:v>201237.14</c:v>
                </c:pt>
                <c:pt idx="12">
                  <c:v>19256.54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55-4999-8AAA-3E6BE2EECFDD}"/>
            </c:ext>
          </c:extLst>
        </c:ser>
        <c:ser>
          <c:idx val="3"/>
          <c:order val="3"/>
          <c:invertIfNegative val="0"/>
          <c:val>
            <c:numRef>
              <c:f>'[3]porovnanie '!$B$9:$N$9</c:f>
              <c:numCache>
                <c:formatCode>General</c:formatCode>
                <c:ptCount val="13"/>
                <c:pt idx="0">
                  <c:v>313339.84000000003</c:v>
                </c:pt>
                <c:pt idx="1">
                  <c:v>261941.35</c:v>
                </c:pt>
                <c:pt idx="2">
                  <c:v>195960.3</c:v>
                </c:pt>
                <c:pt idx="3">
                  <c:v>302535.75</c:v>
                </c:pt>
                <c:pt idx="4">
                  <c:v>213886.58</c:v>
                </c:pt>
                <c:pt idx="5">
                  <c:v>132816.87</c:v>
                </c:pt>
                <c:pt idx="6">
                  <c:v>226465.21</c:v>
                </c:pt>
                <c:pt idx="7">
                  <c:v>249186.35</c:v>
                </c:pt>
                <c:pt idx="8">
                  <c:v>216064.76</c:v>
                </c:pt>
                <c:pt idx="9">
                  <c:v>229690.37</c:v>
                </c:pt>
                <c:pt idx="10">
                  <c:v>237204.81</c:v>
                </c:pt>
                <c:pt idx="11">
                  <c:v>224744.9</c:v>
                </c:pt>
                <c:pt idx="12">
                  <c:v>41158.239999999998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55-4999-8AAA-3E6BE2EECFDD}"/>
            </c:ext>
          </c:extLst>
        </c:ser>
        <c:ser>
          <c:idx val="4"/>
          <c:order val="4"/>
          <c:invertIfNegative val="0"/>
          <c:val>
            <c:numRef>
              <c:f>'[3]porovnanie '!$B$10:$N$10</c:f>
              <c:numCache>
                <c:formatCode>General</c:formatCode>
                <c:ptCount val="13"/>
                <c:pt idx="0">
                  <c:v>360664</c:v>
                </c:pt>
                <c:pt idx="1">
                  <c:v>245807</c:v>
                </c:pt>
                <c:pt idx="2">
                  <c:v>215731</c:v>
                </c:pt>
                <c:pt idx="3">
                  <c:v>349057</c:v>
                </c:pt>
                <c:pt idx="4">
                  <c:v>135228</c:v>
                </c:pt>
                <c:pt idx="5">
                  <c:v>120488</c:v>
                </c:pt>
                <c:pt idx="6">
                  <c:v>192765</c:v>
                </c:pt>
                <c:pt idx="7">
                  <c:v>211486</c:v>
                </c:pt>
                <c:pt idx="8">
                  <c:v>182700</c:v>
                </c:pt>
                <c:pt idx="9">
                  <c:v>194085</c:v>
                </c:pt>
                <c:pt idx="10">
                  <c:v>198783</c:v>
                </c:pt>
                <c:pt idx="11">
                  <c:v>187232</c:v>
                </c:pt>
                <c:pt idx="12">
                  <c:v>49619.03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155-4999-8AAA-3E6BE2EECFDD}"/>
            </c:ext>
          </c:extLst>
        </c:ser>
        <c:ser>
          <c:idx val="5"/>
          <c:order val="5"/>
          <c:invertIfNegative val="0"/>
          <c:val>
            <c:numRef>
              <c:f>'[3]porovnanie '!$B$11:$N$11</c:f>
              <c:numCache>
                <c:formatCode>General</c:formatCode>
                <c:ptCount val="13"/>
                <c:pt idx="0">
                  <c:v>290047</c:v>
                </c:pt>
                <c:pt idx="1">
                  <c:v>227179</c:v>
                </c:pt>
                <c:pt idx="2">
                  <c:v>179997</c:v>
                </c:pt>
                <c:pt idx="3">
                  <c:v>243473</c:v>
                </c:pt>
                <c:pt idx="4">
                  <c:v>68463</c:v>
                </c:pt>
                <c:pt idx="5">
                  <c:v>29514</c:v>
                </c:pt>
                <c:pt idx="6">
                  <c:v>188375</c:v>
                </c:pt>
                <c:pt idx="7">
                  <c:v>209950</c:v>
                </c:pt>
                <c:pt idx="8">
                  <c:v>193666</c:v>
                </c:pt>
                <c:pt idx="9">
                  <c:v>195649</c:v>
                </c:pt>
                <c:pt idx="10">
                  <c:v>203189</c:v>
                </c:pt>
                <c:pt idx="11">
                  <c:v>199637</c:v>
                </c:pt>
                <c:pt idx="12">
                  <c:v>-70554.13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155-4999-8AAA-3E6BE2EECFDD}"/>
            </c:ext>
          </c:extLst>
        </c:ser>
        <c:ser>
          <c:idx val="6"/>
          <c:order val="6"/>
          <c:invertIfNegative val="0"/>
          <c:val>
            <c:numRef>
              <c:f>'[3]porovnanie '!$B$12:$N$12</c:f>
              <c:numCache>
                <c:formatCode>General</c:formatCode>
                <c:ptCount val="13"/>
                <c:pt idx="0">
                  <c:v>290050</c:v>
                </c:pt>
                <c:pt idx="1">
                  <c:v>249508</c:v>
                </c:pt>
                <c:pt idx="2">
                  <c:v>194748</c:v>
                </c:pt>
                <c:pt idx="3">
                  <c:v>257717</c:v>
                </c:pt>
                <c:pt idx="4">
                  <c:v>96082</c:v>
                </c:pt>
                <c:pt idx="5">
                  <c:v>80868</c:v>
                </c:pt>
                <c:pt idx="6">
                  <c:v>220373</c:v>
                </c:pt>
                <c:pt idx="7">
                  <c:v>227633</c:v>
                </c:pt>
                <c:pt idx="8">
                  <c:v>216812</c:v>
                </c:pt>
                <c:pt idx="9">
                  <c:v>225214</c:v>
                </c:pt>
                <c:pt idx="10">
                  <c:v>229256</c:v>
                </c:pt>
                <c:pt idx="11">
                  <c:v>217622</c:v>
                </c:pt>
                <c:pt idx="12">
                  <c:v>8085.98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155-4999-8AAA-3E6BE2EECFDD}"/>
            </c:ext>
          </c:extLst>
        </c:ser>
        <c:ser>
          <c:idx val="7"/>
          <c:order val="7"/>
          <c:invertIfNegative val="0"/>
          <c:val>
            <c:numRef>
              <c:f>'[3]porovnanie '!$B$15:$N$15</c:f>
              <c:numCache>
                <c:formatCode>General</c:formatCode>
                <c:ptCount val="13"/>
                <c:pt idx="0">
                  <c:v>297700</c:v>
                </c:pt>
                <c:pt idx="1">
                  <c:v>258847</c:v>
                </c:pt>
                <c:pt idx="2">
                  <c:v>216521</c:v>
                </c:pt>
                <c:pt idx="3">
                  <c:v>264552</c:v>
                </c:pt>
                <c:pt idx="4">
                  <c:v>138180</c:v>
                </c:pt>
                <c:pt idx="5">
                  <c:v>155901</c:v>
                </c:pt>
                <c:pt idx="6">
                  <c:v>241275</c:v>
                </c:pt>
                <c:pt idx="7">
                  <c:v>238059</c:v>
                </c:pt>
                <c:pt idx="8">
                  <c:v>222538</c:v>
                </c:pt>
                <c:pt idx="9">
                  <c:v>224655</c:v>
                </c:pt>
                <c:pt idx="10">
                  <c:v>231337</c:v>
                </c:pt>
                <c:pt idx="11">
                  <c:v>227390</c:v>
                </c:pt>
                <c:pt idx="12">
                  <c:v>-11915.9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155-4999-8AAA-3E6BE2EEC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1632592"/>
        <c:axId val="1"/>
      </c:barChart>
      <c:catAx>
        <c:axId val="52163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52163259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k-SK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k-SK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661-4717-89AE-2A1C584D61E2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2661-4717-89AE-2A1C584D6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1635216"/>
        <c:axId val="1"/>
        <c:axId val="0"/>
      </c:bar3DChart>
      <c:catAx>
        <c:axId val="521635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2163521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466-42A6-9A8F-416F70991235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1466-42A6-9A8F-416F709912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1637512"/>
        <c:axId val="1"/>
      </c:barChart>
      <c:catAx>
        <c:axId val="521637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16375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6D6-4621-97AA-B4E0D618C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1640136"/>
        <c:axId val="1"/>
        <c:axId val="0"/>
      </c:bar3DChart>
      <c:catAx>
        <c:axId val="521640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16401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A1C-4D40-AA5C-2F7197AFD637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8A1C-4D40-AA5C-2F7197AFD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1642760"/>
        <c:axId val="1"/>
        <c:axId val="0"/>
      </c:bar3DChart>
      <c:catAx>
        <c:axId val="521642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1642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40B-44BB-9116-C5E161DC447B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840B-44BB-9116-C5E161DC4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1645056"/>
        <c:axId val="1"/>
        <c:axId val="0"/>
      </c:bar3DChart>
      <c:catAx>
        <c:axId val="521645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2164505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B5A-4582-9623-66898277952E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5B5A-4582-9623-668982779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83932048"/>
        <c:axId val="1"/>
        <c:axId val="0"/>
      </c:bar3DChart>
      <c:catAx>
        <c:axId val="483932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48393204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3A2-449E-B3EA-CB34468BB387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B3A2-449E-B3EA-CB34468BB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1647352"/>
        <c:axId val="1"/>
      </c:barChart>
      <c:catAx>
        <c:axId val="521647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16473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AAD-486D-995B-874C2D0CA1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1649976"/>
        <c:axId val="1"/>
        <c:axId val="0"/>
      </c:bar3DChart>
      <c:catAx>
        <c:axId val="521649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16499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FFE-4CB8-A79B-E295F4A6152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EFFE-4CB8-A79B-E295F4A615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1652600"/>
        <c:axId val="1"/>
        <c:axId val="0"/>
      </c:bar3DChart>
      <c:catAx>
        <c:axId val="521652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16526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F65-4691-8586-7137C2C7EAA3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5F65-4691-8586-7137C2C7EA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1654896"/>
        <c:axId val="1"/>
        <c:axId val="0"/>
      </c:bar3DChart>
      <c:catAx>
        <c:axId val="521654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2165489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Lit>
              <c:formatCode>General</c:formatCode>
              <c:ptCount val="13"/>
              <c:pt idx="0">
                <c:v>143661.16</c:v>
              </c:pt>
              <c:pt idx="1">
                <c:v>202082.22</c:v>
              </c:pt>
              <c:pt idx="2">
                <c:v>129514.04</c:v>
              </c:pt>
              <c:pt idx="3">
                <c:v>262526.78999999899</c:v>
              </c:pt>
              <c:pt idx="4">
                <c:v>202736.37</c:v>
              </c:pt>
              <c:pt idx="5">
                <c:v>50146.29</c:v>
              </c:pt>
              <c:pt idx="6">
                <c:v>153615.609999999</c:v>
              </c:pt>
              <c:pt idx="7">
                <c:v>180702.62</c:v>
              </c:pt>
              <c:pt idx="8">
                <c:v>145498.9</c:v>
              </c:pt>
              <c:pt idx="9">
                <c:v>162257.29</c:v>
              </c:pt>
              <c:pt idx="10">
                <c:v>164809.829999999</c:v>
              </c:pt>
              <c:pt idx="11">
                <c:v>155932.32</c:v>
              </c:pt>
              <c:pt idx="12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D60-4EBE-A10B-6197D65A6011}"/>
            </c:ext>
          </c:extLst>
        </c:ser>
        <c:ser>
          <c:idx val="1"/>
          <c:order val="1"/>
          <c:invertIfNegative val="0"/>
          <c:val>
            <c:numLit>
              <c:formatCode>General</c:formatCode>
              <c:ptCount val="13"/>
              <c:pt idx="0">
                <c:v>253313.58</c:v>
              </c:pt>
              <c:pt idx="1">
                <c:v>213991.97</c:v>
              </c:pt>
              <c:pt idx="2">
                <c:v>143848.37</c:v>
              </c:pt>
              <c:pt idx="3">
                <c:v>252332.37</c:v>
              </c:pt>
              <c:pt idx="4">
                <c:v>170773.35</c:v>
              </c:pt>
              <c:pt idx="5">
                <c:v>26478.76</c:v>
              </c:pt>
              <c:pt idx="6">
                <c:v>178074.39</c:v>
              </c:pt>
              <c:pt idx="7">
                <c:v>188472.42</c:v>
              </c:pt>
              <c:pt idx="8">
                <c:v>165313.019999999</c:v>
              </c:pt>
              <c:pt idx="9">
                <c:v>171592.64</c:v>
              </c:pt>
              <c:pt idx="10">
                <c:v>183134.04</c:v>
              </c:pt>
              <c:pt idx="11">
                <c:v>182772.46</c:v>
              </c:pt>
              <c:pt idx="12">
                <c:v>116641.9</c:v>
              </c:pt>
            </c:numLit>
          </c:val>
          <c:extLst>
            <c:ext xmlns:c16="http://schemas.microsoft.com/office/drawing/2014/chart" uri="{C3380CC4-5D6E-409C-BE32-E72D297353CC}">
              <c16:uniqueId val="{00000001-ED60-4EBE-A10B-6197D65A6011}"/>
            </c:ext>
          </c:extLst>
        </c:ser>
        <c:ser>
          <c:idx val="2"/>
          <c:order val="2"/>
          <c:invertIfNegative val="0"/>
          <c:val>
            <c:numLit>
              <c:formatCode>General</c:formatCode>
              <c:ptCount val="13"/>
              <c:pt idx="0">
                <c:v>269742.12</c:v>
              </c:pt>
              <c:pt idx="1">
                <c:v>228563.63</c:v>
              </c:pt>
              <c:pt idx="2">
                <c:v>162363.269999999</c:v>
              </c:pt>
              <c:pt idx="3">
                <c:v>233390.92</c:v>
              </c:pt>
              <c:pt idx="4">
                <c:v>232693.62</c:v>
              </c:pt>
              <c:pt idx="5">
                <c:v>21423.89</c:v>
              </c:pt>
              <c:pt idx="6">
                <c:v>188255.13</c:v>
              </c:pt>
              <c:pt idx="7">
                <c:v>211266.45</c:v>
              </c:pt>
              <c:pt idx="8">
                <c:v>184705.01</c:v>
              </c:pt>
              <c:pt idx="9">
                <c:v>195210.25</c:v>
              </c:pt>
              <c:pt idx="10">
                <c:v>206070.24</c:v>
              </c:pt>
              <c:pt idx="11">
                <c:v>201237.14</c:v>
              </c:pt>
              <c:pt idx="12">
                <c:v>19256.54</c:v>
              </c:pt>
            </c:numLit>
          </c:val>
          <c:extLst>
            <c:ext xmlns:c16="http://schemas.microsoft.com/office/drawing/2014/chart" uri="{C3380CC4-5D6E-409C-BE32-E72D297353CC}">
              <c16:uniqueId val="{00000002-ED60-4EBE-A10B-6197D65A6011}"/>
            </c:ext>
          </c:extLst>
        </c:ser>
        <c:ser>
          <c:idx val="3"/>
          <c:order val="3"/>
          <c:invertIfNegative val="0"/>
          <c:val>
            <c:numLit>
              <c:formatCode>General</c:formatCode>
              <c:ptCount val="13"/>
              <c:pt idx="0">
                <c:v>313339.84000000003</c:v>
              </c:pt>
              <c:pt idx="1">
                <c:v>261941.35</c:v>
              </c:pt>
              <c:pt idx="2">
                <c:v>195960.3</c:v>
              </c:pt>
              <c:pt idx="3">
                <c:v>302535.75</c:v>
              </c:pt>
              <c:pt idx="4">
                <c:v>213886.58</c:v>
              </c:pt>
              <c:pt idx="5">
                <c:v>132816.87</c:v>
              </c:pt>
              <c:pt idx="6">
                <c:v>226465.21</c:v>
              </c:pt>
              <c:pt idx="7">
                <c:v>249186.35</c:v>
              </c:pt>
              <c:pt idx="8">
                <c:v>216064.76</c:v>
              </c:pt>
              <c:pt idx="9">
                <c:v>229690.37</c:v>
              </c:pt>
              <c:pt idx="10">
                <c:v>237204.81</c:v>
              </c:pt>
              <c:pt idx="11">
                <c:v>224744.9</c:v>
              </c:pt>
              <c:pt idx="12">
                <c:v>41158.239999999903</c:v>
              </c:pt>
            </c:numLit>
          </c:val>
          <c:extLst>
            <c:ext xmlns:c16="http://schemas.microsoft.com/office/drawing/2014/chart" uri="{C3380CC4-5D6E-409C-BE32-E72D297353CC}">
              <c16:uniqueId val="{00000003-ED60-4EBE-A10B-6197D65A6011}"/>
            </c:ext>
          </c:extLst>
        </c:ser>
        <c:ser>
          <c:idx val="4"/>
          <c:order val="4"/>
          <c:invertIfNegative val="0"/>
          <c:val>
            <c:numLit>
              <c:formatCode>General</c:formatCode>
              <c:ptCount val="13"/>
              <c:pt idx="0">
                <c:v>360664</c:v>
              </c:pt>
              <c:pt idx="1">
                <c:v>245807</c:v>
              </c:pt>
              <c:pt idx="2">
                <c:v>215731</c:v>
              </c:pt>
              <c:pt idx="3">
                <c:v>349057</c:v>
              </c:pt>
              <c:pt idx="4">
                <c:v>135228</c:v>
              </c:pt>
              <c:pt idx="5">
                <c:v>120488</c:v>
              </c:pt>
              <c:pt idx="6">
                <c:v>192765</c:v>
              </c:pt>
              <c:pt idx="7">
                <c:v>211486</c:v>
              </c:pt>
              <c:pt idx="8">
                <c:v>182700</c:v>
              </c:pt>
              <c:pt idx="9">
                <c:v>194085</c:v>
              </c:pt>
              <c:pt idx="10">
                <c:v>198783</c:v>
              </c:pt>
              <c:pt idx="11">
                <c:v>187232</c:v>
              </c:pt>
              <c:pt idx="12">
                <c:v>49619.03</c:v>
              </c:pt>
            </c:numLit>
          </c:val>
          <c:extLst>
            <c:ext xmlns:c16="http://schemas.microsoft.com/office/drawing/2014/chart" uri="{C3380CC4-5D6E-409C-BE32-E72D297353CC}">
              <c16:uniqueId val="{00000004-ED60-4EBE-A10B-6197D65A6011}"/>
            </c:ext>
          </c:extLst>
        </c:ser>
        <c:ser>
          <c:idx val="5"/>
          <c:order val="5"/>
          <c:invertIfNegative val="0"/>
          <c:val>
            <c:numLit>
              <c:formatCode>General</c:formatCode>
              <c:ptCount val="13"/>
              <c:pt idx="0">
                <c:v>290047</c:v>
              </c:pt>
              <c:pt idx="1">
                <c:v>227179</c:v>
              </c:pt>
              <c:pt idx="2">
                <c:v>179997</c:v>
              </c:pt>
              <c:pt idx="3">
                <c:v>243473</c:v>
              </c:pt>
              <c:pt idx="4">
                <c:v>68463</c:v>
              </c:pt>
              <c:pt idx="5">
                <c:v>29514</c:v>
              </c:pt>
              <c:pt idx="6">
                <c:v>188375</c:v>
              </c:pt>
              <c:pt idx="7">
                <c:v>209950</c:v>
              </c:pt>
              <c:pt idx="8">
                <c:v>193666</c:v>
              </c:pt>
              <c:pt idx="9">
                <c:v>195649</c:v>
              </c:pt>
              <c:pt idx="10">
                <c:v>203189</c:v>
              </c:pt>
              <c:pt idx="11">
                <c:v>199637</c:v>
              </c:pt>
              <c:pt idx="12">
                <c:v>-70554.13</c:v>
              </c:pt>
            </c:numLit>
          </c:val>
          <c:extLst>
            <c:ext xmlns:c16="http://schemas.microsoft.com/office/drawing/2014/chart" uri="{C3380CC4-5D6E-409C-BE32-E72D297353CC}">
              <c16:uniqueId val="{00000005-ED60-4EBE-A10B-6197D65A6011}"/>
            </c:ext>
          </c:extLst>
        </c:ser>
        <c:ser>
          <c:idx val="6"/>
          <c:order val="6"/>
          <c:invertIfNegative val="0"/>
          <c:val>
            <c:numLit>
              <c:formatCode>General</c:formatCode>
              <c:ptCount val="13"/>
              <c:pt idx="0">
                <c:v>290050</c:v>
              </c:pt>
              <c:pt idx="1">
                <c:v>249508</c:v>
              </c:pt>
              <c:pt idx="2">
                <c:v>194748</c:v>
              </c:pt>
              <c:pt idx="3">
                <c:v>257717</c:v>
              </c:pt>
              <c:pt idx="4">
                <c:v>96082</c:v>
              </c:pt>
              <c:pt idx="5">
                <c:v>80868</c:v>
              </c:pt>
              <c:pt idx="6">
                <c:v>220373</c:v>
              </c:pt>
              <c:pt idx="7">
                <c:v>227633</c:v>
              </c:pt>
              <c:pt idx="8">
                <c:v>216812</c:v>
              </c:pt>
              <c:pt idx="9">
                <c:v>225214</c:v>
              </c:pt>
              <c:pt idx="10">
                <c:v>229256</c:v>
              </c:pt>
              <c:pt idx="11">
                <c:v>217622</c:v>
              </c:pt>
              <c:pt idx="12">
                <c:v>8085.98</c:v>
              </c:pt>
            </c:numLit>
          </c:val>
          <c:extLst>
            <c:ext xmlns:c16="http://schemas.microsoft.com/office/drawing/2014/chart" uri="{C3380CC4-5D6E-409C-BE32-E72D297353CC}">
              <c16:uniqueId val="{00000006-ED60-4EBE-A10B-6197D65A6011}"/>
            </c:ext>
          </c:extLst>
        </c:ser>
        <c:ser>
          <c:idx val="7"/>
          <c:order val="7"/>
          <c:invertIfNegative val="0"/>
          <c:val>
            <c:numLit>
              <c:formatCode>General</c:formatCode>
              <c:ptCount val="13"/>
              <c:pt idx="0">
                <c:v>297700</c:v>
              </c:pt>
              <c:pt idx="1">
                <c:v>258847</c:v>
              </c:pt>
              <c:pt idx="2">
                <c:v>216521</c:v>
              </c:pt>
              <c:pt idx="3">
                <c:v>264552</c:v>
              </c:pt>
              <c:pt idx="4">
                <c:v>138180</c:v>
              </c:pt>
              <c:pt idx="5">
                <c:v>155901</c:v>
              </c:pt>
              <c:pt idx="6">
                <c:v>241275</c:v>
              </c:pt>
              <c:pt idx="7">
                <c:v>238059</c:v>
              </c:pt>
              <c:pt idx="8">
                <c:v>222538</c:v>
              </c:pt>
              <c:pt idx="9">
                <c:v>224655</c:v>
              </c:pt>
              <c:pt idx="10">
                <c:v>231337</c:v>
              </c:pt>
              <c:pt idx="11">
                <c:v>227390</c:v>
              </c:pt>
              <c:pt idx="12">
                <c:v>-11915.9</c:v>
              </c:pt>
            </c:numLit>
          </c:val>
          <c:extLst>
            <c:ext xmlns:c16="http://schemas.microsoft.com/office/drawing/2014/chart" uri="{C3380CC4-5D6E-409C-BE32-E72D297353CC}">
              <c16:uniqueId val="{00000007-ED60-4EBE-A10B-6197D65A60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1657192"/>
        <c:axId val="1"/>
      </c:barChart>
      <c:catAx>
        <c:axId val="521657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52165719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k-SK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k-SK"/>
    </a:p>
  </c:txPr>
  <c:printSettings>
    <c:headerFooter/>
    <c:pageMargins b="0.74803149606299235" l="0.70866141732283494" r="0.70866141732283494" t="0.74803149606299235" header="0.31496062992126006" footer="0.31496062992126006"/>
    <c:pageSetup orientation="landscape"/>
  </c:printSettings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774-41C3-8C70-D2BA5005DACD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A774-41C3-8C70-D2BA5005DA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1659816"/>
        <c:axId val="1"/>
        <c:axId val="0"/>
      </c:bar3DChart>
      <c:catAx>
        <c:axId val="521659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2165981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3D7-4B19-BD05-D2D5FA6311EF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43D7-4B19-BD05-D2D5FA631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1662440"/>
        <c:axId val="1"/>
        <c:axId val="0"/>
      </c:bar3DChart>
      <c:catAx>
        <c:axId val="521662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2166244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C2F-46C9-B689-4028F6080AEA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8C2F-46C9-B689-4028F6080A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1664736"/>
        <c:axId val="1"/>
      </c:barChart>
      <c:catAx>
        <c:axId val="521664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16647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99E-424C-9F1A-CC34AC791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3127776"/>
        <c:axId val="1"/>
        <c:axId val="0"/>
      </c:bar3DChart>
      <c:catAx>
        <c:axId val="523127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31277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D9D-457B-ADB3-CA6C96917087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4D9D-457B-ADB3-CA6C969170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3130400"/>
        <c:axId val="1"/>
        <c:axId val="0"/>
      </c:bar3DChart>
      <c:catAx>
        <c:axId val="523130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3130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BB6-49C2-B833-40F79E01F90C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0BB6-49C2-B833-40F79E01F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934344"/>
        <c:axId val="1"/>
      </c:barChart>
      <c:catAx>
        <c:axId val="483934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4839343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8E4-483B-8995-C1CD786897D6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A8E4-483B-8995-C1CD78689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3132696"/>
        <c:axId val="1"/>
        <c:axId val="0"/>
      </c:bar3DChart>
      <c:catAx>
        <c:axId val="523132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2313269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A0E-4E05-9FEC-632A0151FB04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DA0E-4E05-9FEC-632A0151FB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3134992"/>
        <c:axId val="1"/>
      </c:barChart>
      <c:catAx>
        <c:axId val="523134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3134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0A0-4C47-92DF-57EA39C46A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3137616"/>
        <c:axId val="1"/>
        <c:axId val="0"/>
      </c:bar3DChart>
      <c:catAx>
        <c:axId val="52313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31376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188-443E-A382-85AC9CA4C156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6188-443E-A382-85AC9CA4C1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3140240"/>
        <c:axId val="1"/>
        <c:axId val="0"/>
      </c:bar3DChart>
      <c:catAx>
        <c:axId val="523140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3140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204-47F8-96B9-EFE8185F4ED3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0204-47F8-96B9-EFE8185F4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3142536"/>
        <c:axId val="1"/>
        <c:axId val="0"/>
      </c:bar3DChart>
      <c:catAx>
        <c:axId val="523142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231425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Lit>
              <c:formatCode>General</c:formatCode>
              <c:ptCount val="13"/>
              <c:pt idx="0">
                <c:v>143661.16</c:v>
              </c:pt>
              <c:pt idx="1">
                <c:v>202082.22</c:v>
              </c:pt>
              <c:pt idx="2">
                <c:v>129514.04</c:v>
              </c:pt>
              <c:pt idx="3">
                <c:v>262526.78999999899</c:v>
              </c:pt>
              <c:pt idx="4">
                <c:v>202736.37</c:v>
              </c:pt>
              <c:pt idx="5">
                <c:v>50146.29</c:v>
              </c:pt>
              <c:pt idx="6">
                <c:v>153615.609999999</c:v>
              </c:pt>
              <c:pt idx="7">
                <c:v>180702.62</c:v>
              </c:pt>
              <c:pt idx="8">
                <c:v>145498.9</c:v>
              </c:pt>
              <c:pt idx="9">
                <c:v>162257.29</c:v>
              </c:pt>
              <c:pt idx="10">
                <c:v>164809.829999999</c:v>
              </c:pt>
              <c:pt idx="11">
                <c:v>155932.32</c:v>
              </c:pt>
              <c:pt idx="12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B87-4E0E-A8F6-8F313AFA79FA}"/>
            </c:ext>
          </c:extLst>
        </c:ser>
        <c:ser>
          <c:idx val="1"/>
          <c:order val="1"/>
          <c:invertIfNegative val="0"/>
          <c:val>
            <c:numLit>
              <c:formatCode>General</c:formatCode>
              <c:ptCount val="13"/>
              <c:pt idx="0">
                <c:v>253313.58</c:v>
              </c:pt>
              <c:pt idx="1">
                <c:v>213991.97</c:v>
              </c:pt>
              <c:pt idx="2">
                <c:v>143848.37</c:v>
              </c:pt>
              <c:pt idx="3">
                <c:v>252332.37</c:v>
              </c:pt>
              <c:pt idx="4">
                <c:v>170773.35</c:v>
              </c:pt>
              <c:pt idx="5">
                <c:v>26478.76</c:v>
              </c:pt>
              <c:pt idx="6">
                <c:v>178074.39</c:v>
              </c:pt>
              <c:pt idx="7">
                <c:v>188472.42</c:v>
              </c:pt>
              <c:pt idx="8">
                <c:v>165313.019999999</c:v>
              </c:pt>
              <c:pt idx="9">
                <c:v>171592.64</c:v>
              </c:pt>
              <c:pt idx="10">
                <c:v>183134.04</c:v>
              </c:pt>
              <c:pt idx="11">
                <c:v>182772.46</c:v>
              </c:pt>
              <c:pt idx="12">
                <c:v>116641.9</c:v>
              </c:pt>
            </c:numLit>
          </c:val>
          <c:extLst>
            <c:ext xmlns:c16="http://schemas.microsoft.com/office/drawing/2014/chart" uri="{C3380CC4-5D6E-409C-BE32-E72D297353CC}">
              <c16:uniqueId val="{00000001-8B87-4E0E-A8F6-8F313AFA79FA}"/>
            </c:ext>
          </c:extLst>
        </c:ser>
        <c:ser>
          <c:idx val="2"/>
          <c:order val="2"/>
          <c:invertIfNegative val="0"/>
          <c:val>
            <c:numLit>
              <c:formatCode>General</c:formatCode>
              <c:ptCount val="13"/>
              <c:pt idx="0">
                <c:v>269742.12</c:v>
              </c:pt>
              <c:pt idx="1">
                <c:v>228563.63</c:v>
              </c:pt>
              <c:pt idx="2">
                <c:v>162363.269999999</c:v>
              </c:pt>
              <c:pt idx="3">
                <c:v>233390.92</c:v>
              </c:pt>
              <c:pt idx="4">
                <c:v>232693.62</c:v>
              </c:pt>
              <c:pt idx="5">
                <c:v>21423.89</c:v>
              </c:pt>
              <c:pt idx="6">
                <c:v>188255.13</c:v>
              </c:pt>
              <c:pt idx="7">
                <c:v>211266.45</c:v>
              </c:pt>
              <c:pt idx="8">
                <c:v>184705.01</c:v>
              </c:pt>
              <c:pt idx="9">
                <c:v>195210.25</c:v>
              </c:pt>
              <c:pt idx="10">
                <c:v>206070.24</c:v>
              </c:pt>
              <c:pt idx="11">
                <c:v>201237.14</c:v>
              </c:pt>
              <c:pt idx="12">
                <c:v>19256.54</c:v>
              </c:pt>
            </c:numLit>
          </c:val>
          <c:extLst>
            <c:ext xmlns:c16="http://schemas.microsoft.com/office/drawing/2014/chart" uri="{C3380CC4-5D6E-409C-BE32-E72D297353CC}">
              <c16:uniqueId val="{00000002-8B87-4E0E-A8F6-8F313AFA79FA}"/>
            </c:ext>
          </c:extLst>
        </c:ser>
        <c:ser>
          <c:idx val="3"/>
          <c:order val="3"/>
          <c:invertIfNegative val="0"/>
          <c:val>
            <c:numLit>
              <c:formatCode>General</c:formatCode>
              <c:ptCount val="13"/>
              <c:pt idx="0">
                <c:v>313339.84000000003</c:v>
              </c:pt>
              <c:pt idx="1">
                <c:v>261941.35</c:v>
              </c:pt>
              <c:pt idx="2">
                <c:v>195960.3</c:v>
              </c:pt>
              <c:pt idx="3">
                <c:v>302535.75</c:v>
              </c:pt>
              <c:pt idx="4">
                <c:v>213886.58</c:v>
              </c:pt>
              <c:pt idx="5">
                <c:v>132816.87</c:v>
              </c:pt>
              <c:pt idx="6">
                <c:v>226465.21</c:v>
              </c:pt>
              <c:pt idx="7">
                <c:v>249186.35</c:v>
              </c:pt>
              <c:pt idx="8">
                <c:v>216064.76</c:v>
              </c:pt>
              <c:pt idx="9">
                <c:v>229690.37</c:v>
              </c:pt>
              <c:pt idx="10">
                <c:v>237204.81</c:v>
              </c:pt>
              <c:pt idx="11">
                <c:v>224744.9</c:v>
              </c:pt>
              <c:pt idx="12">
                <c:v>41158.239999999903</c:v>
              </c:pt>
            </c:numLit>
          </c:val>
          <c:extLst>
            <c:ext xmlns:c16="http://schemas.microsoft.com/office/drawing/2014/chart" uri="{C3380CC4-5D6E-409C-BE32-E72D297353CC}">
              <c16:uniqueId val="{00000003-8B87-4E0E-A8F6-8F313AFA79FA}"/>
            </c:ext>
          </c:extLst>
        </c:ser>
        <c:ser>
          <c:idx val="4"/>
          <c:order val="4"/>
          <c:invertIfNegative val="0"/>
          <c:val>
            <c:numLit>
              <c:formatCode>General</c:formatCode>
              <c:ptCount val="13"/>
              <c:pt idx="0">
                <c:v>360664</c:v>
              </c:pt>
              <c:pt idx="1">
                <c:v>245807</c:v>
              </c:pt>
              <c:pt idx="2">
                <c:v>215731</c:v>
              </c:pt>
              <c:pt idx="3">
                <c:v>349057</c:v>
              </c:pt>
              <c:pt idx="4">
                <c:v>135228</c:v>
              </c:pt>
              <c:pt idx="5">
                <c:v>120488</c:v>
              </c:pt>
              <c:pt idx="6">
                <c:v>192765</c:v>
              </c:pt>
              <c:pt idx="7">
                <c:v>211486</c:v>
              </c:pt>
              <c:pt idx="8">
                <c:v>182700</c:v>
              </c:pt>
              <c:pt idx="9">
                <c:v>194085</c:v>
              </c:pt>
              <c:pt idx="10">
                <c:v>198783</c:v>
              </c:pt>
              <c:pt idx="11">
                <c:v>187232</c:v>
              </c:pt>
              <c:pt idx="12">
                <c:v>49619.03</c:v>
              </c:pt>
            </c:numLit>
          </c:val>
          <c:extLst>
            <c:ext xmlns:c16="http://schemas.microsoft.com/office/drawing/2014/chart" uri="{C3380CC4-5D6E-409C-BE32-E72D297353CC}">
              <c16:uniqueId val="{00000004-8B87-4E0E-A8F6-8F313AFA79FA}"/>
            </c:ext>
          </c:extLst>
        </c:ser>
        <c:ser>
          <c:idx val="5"/>
          <c:order val="5"/>
          <c:invertIfNegative val="0"/>
          <c:val>
            <c:numLit>
              <c:formatCode>General</c:formatCode>
              <c:ptCount val="13"/>
              <c:pt idx="0">
                <c:v>290047</c:v>
              </c:pt>
              <c:pt idx="1">
                <c:v>227179</c:v>
              </c:pt>
              <c:pt idx="2">
                <c:v>179997</c:v>
              </c:pt>
              <c:pt idx="3">
                <c:v>243473</c:v>
              </c:pt>
              <c:pt idx="4">
                <c:v>68463</c:v>
              </c:pt>
              <c:pt idx="5">
                <c:v>29514</c:v>
              </c:pt>
              <c:pt idx="6">
                <c:v>188375</c:v>
              </c:pt>
              <c:pt idx="7">
                <c:v>209950</c:v>
              </c:pt>
              <c:pt idx="8">
                <c:v>193666</c:v>
              </c:pt>
              <c:pt idx="9">
                <c:v>195649</c:v>
              </c:pt>
              <c:pt idx="10">
                <c:v>203189</c:v>
              </c:pt>
              <c:pt idx="11">
                <c:v>199637</c:v>
              </c:pt>
              <c:pt idx="12">
                <c:v>-70554.13</c:v>
              </c:pt>
            </c:numLit>
          </c:val>
          <c:extLst>
            <c:ext xmlns:c16="http://schemas.microsoft.com/office/drawing/2014/chart" uri="{C3380CC4-5D6E-409C-BE32-E72D297353CC}">
              <c16:uniqueId val="{00000005-8B87-4E0E-A8F6-8F313AFA79FA}"/>
            </c:ext>
          </c:extLst>
        </c:ser>
        <c:ser>
          <c:idx val="6"/>
          <c:order val="6"/>
          <c:invertIfNegative val="0"/>
          <c:val>
            <c:numLit>
              <c:formatCode>General</c:formatCode>
              <c:ptCount val="13"/>
              <c:pt idx="0">
                <c:v>290050</c:v>
              </c:pt>
              <c:pt idx="1">
                <c:v>249508</c:v>
              </c:pt>
              <c:pt idx="2">
                <c:v>194748</c:v>
              </c:pt>
              <c:pt idx="3">
                <c:v>257717</c:v>
              </c:pt>
              <c:pt idx="4">
                <c:v>96082</c:v>
              </c:pt>
              <c:pt idx="5">
                <c:v>80868</c:v>
              </c:pt>
              <c:pt idx="6">
                <c:v>220373</c:v>
              </c:pt>
              <c:pt idx="7">
                <c:v>227633</c:v>
              </c:pt>
              <c:pt idx="8">
                <c:v>216812</c:v>
              </c:pt>
              <c:pt idx="9">
                <c:v>225214</c:v>
              </c:pt>
              <c:pt idx="10">
                <c:v>229256</c:v>
              </c:pt>
              <c:pt idx="11">
                <c:v>217622</c:v>
              </c:pt>
              <c:pt idx="12">
                <c:v>8085.98</c:v>
              </c:pt>
            </c:numLit>
          </c:val>
          <c:extLst>
            <c:ext xmlns:c16="http://schemas.microsoft.com/office/drawing/2014/chart" uri="{C3380CC4-5D6E-409C-BE32-E72D297353CC}">
              <c16:uniqueId val="{00000006-8B87-4E0E-A8F6-8F313AFA79FA}"/>
            </c:ext>
          </c:extLst>
        </c:ser>
        <c:ser>
          <c:idx val="7"/>
          <c:order val="7"/>
          <c:invertIfNegative val="0"/>
          <c:val>
            <c:numLit>
              <c:formatCode>General</c:formatCode>
              <c:ptCount val="13"/>
              <c:pt idx="0">
                <c:v>297700</c:v>
              </c:pt>
              <c:pt idx="1">
                <c:v>258847</c:v>
              </c:pt>
              <c:pt idx="2">
                <c:v>216521</c:v>
              </c:pt>
              <c:pt idx="3">
                <c:v>264552</c:v>
              </c:pt>
              <c:pt idx="4">
                <c:v>138180</c:v>
              </c:pt>
              <c:pt idx="5">
                <c:v>155901</c:v>
              </c:pt>
              <c:pt idx="6">
                <c:v>241275</c:v>
              </c:pt>
              <c:pt idx="7">
                <c:v>238059</c:v>
              </c:pt>
              <c:pt idx="8">
                <c:v>222538</c:v>
              </c:pt>
              <c:pt idx="9">
                <c:v>224655</c:v>
              </c:pt>
              <c:pt idx="10">
                <c:v>231337</c:v>
              </c:pt>
              <c:pt idx="11">
                <c:v>227390</c:v>
              </c:pt>
              <c:pt idx="12">
                <c:v>-11915.9</c:v>
              </c:pt>
            </c:numLit>
          </c:val>
          <c:extLst>
            <c:ext xmlns:c16="http://schemas.microsoft.com/office/drawing/2014/chart" uri="{C3380CC4-5D6E-409C-BE32-E72D297353CC}">
              <c16:uniqueId val="{00000007-8B87-4E0E-A8F6-8F313AFA79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3144832"/>
        <c:axId val="1"/>
      </c:barChart>
      <c:catAx>
        <c:axId val="523144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52314483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k-SK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k-SK"/>
    </a:p>
  </c:txPr>
  <c:printSettings>
    <c:headerFooter/>
    <c:pageMargins b="0.74803149606299235" l="0.70866141732283494" r="0.70866141732283494" t="0.74803149606299235" header="0.31496062992126006" footer="0.31496062992126006"/>
    <c:pageSetup orientation="landscape"/>
  </c:printSettings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AC0-41E1-9796-1BE138E0824E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EAC0-41E1-9796-1BE138E082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3147456"/>
        <c:axId val="1"/>
        <c:axId val="0"/>
      </c:bar3DChart>
      <c:catAx>
        <c:axId val="523147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2314745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9E5-4A3D-B905-F8B3B1E5D46E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49E5-4A3D-B905-F8B3B1E5D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3149752"/>
        <c:axId val="1"/>
      </c:barChart>
      <c:catAx>
        <c:axId val="523149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31497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AB0-49EB-A2E1-433B6CD89B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3152376"/>
        <c:axId val="1"/>
        <c:axId val="0"/>
      </c:bar3DChart>
      <c:catAx>
        <c:axId val="523152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31523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51A-4561-9A89-26A023E27D16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051A-4561-9A89-26A023E27D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3155000"/>
        <c:axId val="1"/>
        <c:axId val="0"/>
      </c:bar3DChart>
      <c:catAx>
        <c:axId val="523155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3155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333-41C5-B929-944B1017D3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83936968"/>
        <c:axId val="1"/>
        <c:axId val="0"/>
      </c:bar3DChart>
      <c:catAx>
        <c:axId val="483936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4839369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25F-42A5-8B33-87A19AD995CF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125F-42A5-8B33-87A19AD99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3157296"/>
        <c:axId val="1"/>
        <c:axId val="0"/>
      </c:bar3DChart>
      <c:catAx>
        <c:axId val="523157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2315729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E75-43C0-95C3-6D0413CC41A5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CE75-43C0-95C3-6D0413CC41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3159592"/>
        <c:axId val="1"/>
      </c:barChart>
      <c:catAx>
        <c:axId val="523159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31595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91E-4F7E-A71A-9450C6C487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3162216"/>
        <c:axId val="1"/>
        <c:axId val="0"/>
      </c:bar3DChart>
      <c:catAx>
        <c:axId val="523162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31622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902-4575-A84B-EE1DD9CED3B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5902-4575-A84B-EE1DD9CED3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3164840"/>
        <c:axId val="1"/>
        <c:axId val="0"/>
      </c:bar3DChart>
      <c:catAx>
        <c:axId val="523164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31648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47F-4780-8C4B-BB57819BE488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547F-4780-8C4B-BB57819BE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3167136"/>
        <c:axId val="1"/>
        <c:axId val="0"/>
      </c:bar3DChart>
      <c:catAx>
        <c:axId val="523167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231671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'[3]porovnanie '!$A$5:$N$5</c:f>
              <c:strCache>
                <c:ptCount val="14"/>
                <c:pt idx="0">
                  <c:v>Rok</c:v>
                </c:pt>
                <c:pt idx="1">
                  <c:v>január</c:v>
                </c:pt>
                <c:pt idx="2">
                  <c:v>február</c:v>
                </c:pt>
                <c:pt idx="3">
                  <c:v>marec</c:v>
                </c:pt>
                <c:pt idx="4">
                  <c:v>apríl</c:v>
                </c:pt>
                <c:pt idx="5">
                  <c:v>máj</c:v>
                </c:pt>
                <c:pt idx="6">
                  <c:v>jún</c:v>
                </c:pt>
                <c:pt idx="7">
                  <c:v>júl</c:v>
                </c:pt>
                <c:pt idx="8">
                  <c:v>august</c:v>
                </c:pt>
                <c:pt idx="9">
                  <c:v>september</c:v>
                </c:pt>
                <c:pt idx="10">
                  <c:v>október</c:v>
                </c:pt>
                <c:pt idx="11">
                  <c:v>november</c:v>
                </c:pt>
                <c:pt idx="12">
                  <c:v>december</c:v>
                </c:pt>
                <c:pt idx="13">
                  <c:v>dorovnanie</c:v>
                </c:pt>
              </c:strCache>
            </c:strRef>
          </c:cat>
          <c:val>
            <c:numRef>
              <c:f>'[3]porovnanie '!$A$6:$N$6</c:f>
              <c:numCache>
                <c:formatCode>General</c:formatCode>
                <c:ptCount val="14"/>
                <c:pt idx="0">
                  <c:v>2005</c:v>
                </c:pt>
                <c:pt idx="1">
                  <c:v>143661.16</c:v>
                </c:pt>
                <c:pt idx="2">
                  <c:v>202082.22</c:v>
                </c:pt>
                <c:pt idx="3">
                  <c:v>129514.04</c:v>
                </c:pt>
                <c:pt idx="4">
                  <c:v>262526.78999999998</c:v>
                </c:pt>
                <c:pt idx="5">
                  <c:v>202736.37</c:v>
                </c:pt>
                <c:pt idx="6">
                  <c:v>50146.29</c:v>
                </c:pt>
                <c:pt idx="7">
                  <c:v>153615.60999999999</c:v>
                </c:pt>
                <c:pt idx="8">
                  <c:v>180702.62</c:v>
                </c:pt>
                <c:pt idx="9">
                  <c:v>145498.9</c:v>
                </c:pt>
                <c:pt idx="10">
                  <c:v>162257.29</c:v>
                </c:pt>
                <c:pt idx="11">
                  <c:v>164809.82999999999</c:v>
                </c:pt>
                <c:pt idx="12">
                  <c:v>155932.32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B5-4F2C-BC1B-65027E9FAC12}"/>
            </c:ext>
          </c:extLst>
        </c:ser>
        <c:ser>
          <c:idx val="1"/>
          <c:order val="1"/>
          <c:invertIfNegative val="0"/>
          <c:cat>
            <c:strRef>
              <c:f>'[3]porovnanie '!$A$5:$N$5</c:f>
              <c:strCache>
                <c:ptCount val="14"/>
                <c:pt idx="0">
                  <c:v>Rok</c:v>
                </c:pt>
                <c:pt idx="1">
                  <c:v>január</c:v>
                </c:pt>
                <c:pt idx="2">
                  <c:v>február</c:v>
                </c:pt>
                <c:pt idx="3">
                  <c:v>marec</c:v>
                </c:pt>
                <c:pt idx="4">
                  <c:v>apríl</c:v>
                </c:pt>
                <c:pt idx="5">
                  <c:v>máj</c:v>
                </c:pt>
                <c:pt idx="6">
                  <c:v>jún</c:v>
                </c:pt>
                <c:pt idx="7">
                  <c:v>júl</c:v>
                </c:pt>
                <c:pt idx="8">
                  <c:v>august</c:v>
                </c:pt>
                <c:pt idx="9">
                  <c:v>september</c:v>
                </c:pt>
                <c:pt idx="10">
                  <c:v>október</c:v>
                </c:pt>
                <c:pt idx="11">
                  <c:v>november</c:v>
                </c:pt>
                <c:pt idx="12">
                  <c:v>december</c:v>
                </c:pt>
                <c:pt idx="13">
                  <c:v>dorovnanie</c:v>
                </c:pt>
              </c:strCache>
            </c:strRef>
          </c:cat>
          <c:val>
            <c:numRef>
              <c:f>'[3]porovnanie '!$A$7:$N$7</c:f>
              <c:numCache>
                <c:formatCode>General</c:formatCode>
                <c:ptCount val="14"/>
                <c:pt idx="0">
                  <c:v>2006</c:v>
                </c:pt>
                <c:pt idx="1">
                  <c:v>253313.58</c:v>
                </c:pt>
                <c:pt idx="2">
                  <c:v>213991.97</c:v>
                </c:pt>
                <c:pt idx="3">
                  <c:v>143848.37</c:v>
                </c:pt>
                <c:pt idx="4">
                  <c:v>252332.37</c:v>
                </c:pt>
                <c:pt idx="5">
                  <c:v>170773.35</c:v>
                </c:pt>
                <c:pt idx="6">
                  <c:v>26478.76</c:v>
                </c:pt>
                <c:pt idx="7">
                  <c:v>178074.39</c:v>
                </c:pt>
                <c:pt idx="8">
                  <c:v>188472.42</c:v>
                </c:pt>
                <c:pt idx="9">
                  <c:v>165313.01999999999</c:v>
                </c:pt>
                <c:pt idx="10">
                  <c:v>171592.64</c:v>
                </c:pt>
                <c:pt idx="11">
                  <c:v>183134.04</c:v>
                </c:pt>
                <c:pt idx="12">
                  <c:v>182772.46</c:v>
                </c:pt>
                <c:pt idx="13">
                  <c:v>116641.9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B5-4F2C-BC1B-65027E9FAC12}"/>
            </c:ext>
          </c:extLst>
        </c:ser>
        <c:ser>
          <c:idx val="2"/>
          <c:order val="2"/>
          <c:invertIfNegative val="0"/>
          <c:cat>
            <c:strRef>
              <c:f>'[3]porovnanie '!$A$5:$N$5</c:f>
              <c:strCache>
                <c:ptCount val="14"/>
                <c:pt idx="0">
                  <c:v>Rok</c:v>
                </c:pt>
                <c:pt idx="1">
                  <c:v>január</c:v>
                </c:pt>
                <c:pt idx="2">
                  <c:v>február</c:v>
                </c:pt>
                <c:pt idx="3">
                  <c:v>marec</c:v>
                </c:pt>
                <c:pt idx="4">
                  <c:v>apríl</c:v>
                </c:pt>
                <c:pt idx="5">
                  <c:v>máj</c:v>
                </c:pt>
                <c:pt idx="6">
                  <c:v>jún</c:v>
                </c:pt>
                <c:pt idx="7">
                  <c:v>júl</c:v>
                </c:pt>
                <c:pt idx="8">
                  <c:v>august</c:v>
                </c:pt>
                <c:pt idx="9">
                  <c:v>september</c:v>
                </c:pt>
                <c:pt idx="10">
                  <c:v>október</c:v>
                </c:pt>
                <c:pt idx="11">
                  <c:v>november</c:v>
                </c:pt>
                <c:pt idx="12">
                  <c:v>december</c:v>
                </c:pt>
                <c:pt idx="13">
                  <c:v>dorovnanie</c:v>
                </c:pt>
              </c:strCache>
            </c:strRef>
          </c:cat>
          <c:val>
            <c:numRef>
              <c:f>'[3]porovnanie '!$A$8:$N$8</c:f>
              <c:numCache>
                <c:formatCode>General</c:formatCode>
                <c:ptCount val="14"/>
                <c:pt idx="0">
                  <c:v>2007</c:v>
                </c:pt>
                <c:pt idx="1">
                  <c:v>269742.12</c:v>
                </c:pt>
                <c:pt idx="2">
                  <c:v>228563.63</c:v>
                </c:pt>
                <c:pt idx="3">
                  <c:v>162363.26999999999</c:v>
                </c:pt>
                <c:pt idx="4">
                  <c:v>233390.92</c:v>
                </c:pt>
                <c:pt idx="5">
                  <c:v>232693.62</c:v>
                </c:pt>
                <c:pt idx="6">
                  <c:v>21423.89</c:v>
                </c:pt>
                <c:pt idx="7">
                  <c:v>188255.13</c:v>
                </c:pt>
                <c:pt idx="8">
                  <c:v>211266.45</c:v>
                </c:pt>
                <c:pt idx="9">
                  <c:v>184705.01</c:v>
                </c:pt>
                <c:pt idx="10">
                  <c:v>195210.25</c:v>
                </c:pt>
                <c:pt idx="11">
                  <c:v>206070.24</c:v>
                </c:pt>
                <c:pt idx="12">
                  <c:v>201237.14</c:v>
                </c:pt>
                <c:pt idx="13">
                  <c:v>19256.54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B5-4F2C-BC1B-65027E9FAC12}"/>
            </c:ext>
          </c:extLst>
        </c:ser>
        <c:ser>
          <c:idx val="3"/>
          <c:order val="3"/>
          <c:invertIfNegative val="0"/>
          <c:cat>
            <c:strRef>
              <c:f>'[3]porovnanie '!$A$5:$N$5</c:f>
              <c:strCache>
                <c:ptCount val="14"/>
                <c:pt idx="0">
                  <c:v>Rok</c:v>
                </c:pt>
                <c:pt idx="1">
                  <c:v>január</c:v>
                </c:pt>
                <c:pt idx="2">
                  <c:v>február</c:v>
                </c:pt>
                <c:pt idx="3">
                  <c:v>marec</c:v>
                </c:pt>
                <c:pt idx="4">
                  <c:v>apríl</c:v>
                </c:pt>
                <c:pt idx="5">
                  <c:v>máj</c:v>
                </c:pt>
                <c:pt idx="6">
                  <c:v>jún</c:v>
                </c:pt>
                <c:pt idx="7">
                  <c:v>júl</c:v>
                </c:pt>
                <c:pt idx="8">
                  <c:v>august</c:v>
                </c:pt>
                <c:pt idx="9">
                  <c:v>september</c:v>
                </c:pt>
                <c:pt idx="10">
                  <c:v>október</c:v>
                </c:pt>
                <c:pt idx="11">
                  <c:v>november</c:v>
                </c:pt>
                <c:pt idx="12">
                  <c:v>december</c:v>
                </c:pt>
                <c:pt idx="13">
                  <c:v>dorovnanie</c:v>
                </c:pt>
              </c:strCache>
            </c:strRef>
          </c:cat>
          <c:val>
            <c:numRef>
              <c:f>'[3]porovnanie '!$A$9:$N$9</c:f>
              <c:numCache>
                <c:formatCode>General</c:formatCode>
                <c:ptCount val="14"/>
                <c:pt idx="0">
                  <c:v>2008</c:v>
                </c:pt>
                <c:pt idx="1">
                  <c:v>313339.84000000003</c:v>
                </c:pt>
                <c:pt idx="2">
                  <c:v>261941.35</c:v>
                </c:pt>
                <c:pt idx="3">
                  <c:v>195960.3</c:v>
                </c:pt>
                <c:pt idx="4">
                  <c:v>302535.75</c:v>
                </c:pt>
                <c:pt idx="5">
                  <c:v>213886.58</c:v>
                </c:pt>
                <c:pt idx="6">
                  <c:v>132816.87</c:v>
                </c:pt>
                <c:pt idx="7">
                  <c:v>226465.21</c:v>
                </c:pt>
                <c:pt idx="8">
                  <c:v>249186.35</c:v>
                </c:pt>
                <c:pt idx="9">
                  <c:v>216064.76</c:v>
                </c:pt>
                <c:pt idx="10">
                  <c:v>229690.37</c:v>
                </c:pt>
                <c:pt idx="11">
                  <c:v>237204.81</c:v>
                </c:pt>
                <c:pt idx="12">
                  <c:v>224744.9</c:v>
                </c:pt>
                <c:pt idx="13">
                  <c:v>41158.239999999998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B5-4F2C-BC1B-65027E9FAC12}"/>
            </c:ext>
          </c:extLst>
        </c:ser>
        <c:ser>
          <c:idx val="4"/>
          <c:order val="4"/>
          <c:invertIfNegative val="0"/>
          <c:cat>
            <c:strRef>
              <c:f>'[3]porovnanie '!$A$5:$N$5</c:f>
              <c:strCache>
                <c:ptCount val="14"/>
                <c:pt idx="0">
                  <c:v>Rok</c:v>
                </c:pt>
                <c:pt idx="1">
                  <c:v>január</c:v>
                </c:pt>
                <c:pt idx="2">
                  <c:v>február</c:v>
                </c:pt>
                <c:pt idx="3">
                  <c:v>marec</c:v>
                </c:pt>
                <c:pt idx="4">
                  <c:v>apríl</c:v>
                </c:pt>
                <c:pt idx="5">
                  <c:v>máj</c:v>
                </c:pt>
                <c:pt idx="6">
                  <c:v>jún</c:v>
                </c:pt>
                <c:pt idx="7">
                  <c:v>júl</c:v>
                </c:pt>
                <c:pt idx="8">
                  <c:v>august</c:v>
                </c:pt>
                <c:pt idx="9">
                  <c:v>september</c:v>
                </c:pt>
                <c:pt idx="10">
                  <c:v>október</c:v>
                </c:pt>
                <c:pt idx="11">
                  <c:v>november</c:v>
                </c:pt>
                <c:pt idx="12">
                  <c:v>december</c:v>
                </c:pt>
                <c:pt idx="13">
                  <c:v>dorovnanie</c:v>
                </c:pt>
              </c:strCache>
            </c:strRef>
          </c:cat>
          <c:val>
            <c:numRef>
              <c:f>'[3]porovnanie '!$A$10:$N$10</c:f>
              <c:numCache>
                <c:formatCode>General</c:formatCode>
                <c:ptCount val="14"/>
                <c:pt idx="0">
                  <c:v>2009</c:v>
                </c:pt>
                <c:pt idx="1">
                  <c:v>360664</c:v>
                </c:pt>
                <c:pt idx="2">
                  <c:v>245807</c:v>
                </c:pt>
                <c:pt idx="3">
                  <c:v>215731</c:v>
                </c:pt>
                <c:pt idx="4">
                  <c:v>349057</c:v>
                </c:pt>
                <c:pt idx="5">
                  <c:v>135228</c:v>
                </c:pt>
                <c:pt idx="6">
                  <c:v>120488</c:v>
                </c:pt>
                <c:pt idx="7">
                  <c:v>192765</c:v>
                </c:pt>
                <c:pt idx="8">
                  <c:v>211486</c:v>
                </c:pt>
                <c:pt idx="9">
                  <c:v>182700</c:v>
                </c:pt>
                <c:pt idx="10">
                  <c:v>194085</c:v>
                </c:pt>
                <c:pt idx="11">
                  <c:v>198783</c:v>
                </c:pt>
                <c:pt idx="12">
                  <c:v>187232</c:v>
                </c:pt>
                <c:pt idx="13">
                  <c:v>49619.03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B5-4F2C-BC1B-65027E9FAC12}"/>
            </c:ext>
          </c:extLst>
        </c:ser>
        <c:ser>
          <c:idx val="5"/>
          <c:order val="5"/>
          <c:invertIfNegative val="0"/>
          <c:cat>
            <c:strRef>
              <c:f>'[3]porovnanie '!$A$5:$N$5</c:f>
              <c:strCache>
                <c:ptCount val="14"/>
                <c:pt idx="0">
                  <c:v>Rok</c:v>
                </c:pt>
                <c:pt idx="1">
                  <c:v>január</c:v>
                </c:pt>
                <c:pt idx="2">
                  <c:v>február</c:v>
                </c:pt>
                <c:pt idx="3">
                  <c:v>marec</c:v>
                </c:pt>
                <c:pt idx="4">
                  <c:v>apríl</c:v>
                </c:pt>
                <c:pt idx="5">
                  <c:v>máj</c:v>
                </c:pt>
                <c:pt idx="6">
                  <c:v>jún</c:v>
                </c:pt>
                <c:pt idx="7">
                  <c:v>júl</c:v>
                </c:pt>
                <c:pt idx="8">
                  <c:v>august</c:v>
                </c:pt>
                <c:pt idx="9">
                  <c:v>september</c:v>
                </c:pt>
                <c:pt idx="10">
                  <c:v>október</c:v>
                </c:pt>
                <c:pt idx="11">
                  <c:v>november</c:v>
                </c:pt>
                <c:pt idx="12">
                  <c:v>december</c:v>
                </c:pt>
                <c:pt idx="13">
                  <c:v>dorovnanie</c:v>
                </c:pt>
              </c:strCache>
            </c:strRef>
          </c:cat>
          <c:val>
            <c:numRef>
              <c:f>'[3]porovnanie '!$A$11:$N$11</c:f>
              <c:numCache>
                <c:formatCode>General</c:formatCode>
                <c:ptCount val="14"/>
                <c:pt idx="0">
                  <c:v>2010</c:v>
                </c:pt>
                <c:pt idx="1">
                  <c:v>290047</c:v>
                </c:pt>
                <c:pt idx="2">
                  <c:v>227179</c:v>
                </c:pt>
                <c:pt idx="3">
                  <c:v>179997</c:v>
                </c:pt>
                <c:pt idx="4">
                  <c:v>243473</c:v>
                </c:pt>
                <c:pt idx="5">
                  <c:v>68463</c:v>
                </c:pt>
                <c:pt idx="6">
                  <c:v>29514</c:v>
                </c:pt>
                <c:pt idx="7">
                  <c:v>188375</c:v>
                </c:pt>
                <c:pt idx="8">
                  <c:v>209950</c:v>
                </c:pt>
                <c:pt idx="9">
                  <c:v>193666</c:v>
                </c:pt>
                <c:pt idx="10">
                  <c:v>195649</c:v>
                </c:pt>
                <c:pt idx="11">
                  <c:v>203189</c:v>
                </c:pt>
                <c:pt idx="12">
                  <c:v>199637</c:v>
                </c:pt>
                <c:pt idx="13">
                  <c:v>-70554.13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B5-4F2C-BC1B-65027E9FAC12}"/>
            </c:ext>
          </c:extLst>
        </c:ser>
        <c:ser>
          <c:idx val="6"/>
          <c:order val="6"/>
          <c:invertIfNegative val="0"/>
          <c:cat>
            <c:strRef>
              <c:f>'[3]porovnanie '!$A$5:$N$5</c:f>
              <c:strCache>
                <c:ptCount val="14"/>
                <c:pt idx="0">
                  <c:v>Rok</c:v>
                </c:pt>
                <c:pt idx="1">
                  <c:v>január</c:v>
                </c:pt>
                <c:pt idx="2">
                  <c:v>február</c:v>
                </c:pt>
                <c:pt idx="3">
                  <c:v>marec</c:v>
                </c:pt>
                <c:pt idx="4">
                  <c:v>apríl</c:v>
                </c:pt>
                <c:pt idx="5">
                  <c:v>máj</c:v>
                </c:pt>
                <c:pt idx="6">
                  <c:v>jún</c:v>
                </c:pt>
                <c:pt idx="7">
                  <c:v>júl</c:v>
                </c:pt>
                <c:pt idx="8">
                  <c:v>august</c:v>
                </c:pt>
                <c:pt idx="9">
                  <c:v>september</c:v>
                </c:pt>
                <c:pt idx="10">
                  <c:v>október</c:v>
                </c:pt>
                <c:pt idx="11">
                  <c:v>november</c:v>
                </c:pt>
                <c:pt idx="12">
                  <c:v>december</c:v>
                </c:pt>
                <c:pt idx="13">
                  <c:v>dorovnanie</c:v>
                </c:pt>
              </c:strCache>
            </c:strRef>
          </c:cat>
          <c:val>
            <c:numRef>
              <c:f>'[3]porovnanie '!$A$12:$N$12</c:f>
              <c:numCache>
                <c:formatCode>General</c:formatCode>
                <c:ptCount val="14"/>
                <c:pt idx="0">
                  <c:v>2011</c:v>
                </c:pt>
                <c:pt idx="1">
                  <c:v>290050</c:v>
                </c:pt>
                <c:pt idx="2">
                  <c:v>249508</c:v>
                </c:pt>
                <c:pt idx="3">
                  <c:v>194748</c:v>
                </c:pt>
                <c:pt idx="4">
                  <c:v>257717</c:v>
                </c:pt>
                <c:pt idx="5">
                  <c:v>96082</c:v>
                </c:pt>
                <c:pt idx="6">
                  <c:v>80868</c:v>
                </c:pt>
                <c:pt idx="7">
                  <c:v>220373</c:v>
                </c:pt>
                <c:pt idx="8">
                  <c:v>227633</c:v>
                </c:pt>
                <c:pt idx="9">
                  <c:v>216812</c:v>
                </c:pt>
                <c:pt idx="10">
                  <c:v>225214</c:v>
                </c:pt>
                <c:pt idx="11">
                  <c:v>229256</c:v>
                </c:pt>
                <c:pt idx="12">
                  <c:v>217622</c:v>
                </c:pt>
                <c:pt idx="13">
                  <c:v>8085.98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2B5-4F2C-BC1B-65027E9FAC12}"/>
            </c:ext>
          </c:extLst>
        </c:ser>
        <c:ser>
          <c:idx val="7"/>
          <c:order val="7"/>
          <c:invertIfNegative val="0"/>
          <c:cat>
            <c:strRef>
              <c:f>'[3]porovnanie '!$A$5:$N$5</c:f>
              <c:strCache>
                <c:ptCount val="14"/>
                <c:pt idx="0">
                  <c:v>Rok</c:v>
                </c:pt>
                <c:pt idx="1">
                  <c:v>január</c:v>
                </c:pt>
                <c:pt idx="2">
                  <c:v>február</c:v>
                </c:pt>
                <c:pt idx="3">
                  <c:v>marec</c:v>
                </c:pt>
                <c:pt idx="4">
                  <c:v>apríl</c:v>
                </c:pt>
                <c:pt idx="5">
                  <c:v>máj</c:v>
                </c:pt>
                <c:pt idx="6">
                  <c:v>jún</c:v>
                </c:pt>
                <c:pt idx="7">
                  <c:v>júl</c:v>
                </c:pt>
                <c:pt idx="8">
                  <c:v>august</c:v>
                </c:pt>
                <c:pt idx="9">
                  <c:v>september</c:v>
                </c:pt>
                <c:pt idx="10">
                  <c:v>október</c:v>
                </c:pt>
                <c:pt idx="11">
                  <c:v>november</c:v>
                </c:pt>
                <c:pt idx="12">
                  <c:v>december</c:v>
                </c:pt>
                <c:pt idx="13">
                  <c:v>dorovnanie</c:v>
                </c:pt>
              </c:strCache>
            </c:strRef>
          </c:cat>
          <c:val>
            <c:numRef>
              <c:f>'[3]porovnanie '!$A$13:$N$13</c:f>
              <c:numCache>
                <c:formatCode>General</c:formatCode>
                <c:ptCount val="14"/>
                <c:pt idx="0">
                  <c:v>2012</c:v>
                </c:pt>
                <c:pt idx="1">
                  <c:v>308779</c:v>
                </c:pt>
                <c:pt idx="2">
                  <c:v>217097</c:v>
                </c:pt>
                <c:pt idx="3">
                  <c:v>197617</c:v>
                </c:pt>
                <c:pt idx="4">
                  <c:v>236874</c:v>
                </c:pt>
                <c:pt idx="5">
                  <c:v>209870</c:v>
                </c:pt>
                <c:pt idx="6">
                  <c:v>63262</c:v>
                </c:pt>
                <c:pt idx="7">
                  <c:v>227105</c:v>
                </c:pt>
                <c:pt idx="8">
                  <c:v>221679</c:v>
                </c:pt>
                <c:pt idx="9">
                  <c:v>211039</c:v>
                </c:pt>
                <c:pt idx="10">
                  <c:v>217340</c:v>
                </c:pt>
                <c:pt idx="11">
                  <c:v>209925</c:v>
                </c:pt>
                <c:pt idx="12">
                  <c:v>212238</c:v>
                </c:pt>
                <c:pt idx="13">
                  <c:v>19932.93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2B5-4F2C-BC1B-65027E9FAC12}"/>
            </c:ext>
          </c:extLst>
        </c:ser>
        <c:ser>
          <c:idx val="8"/>
          <c:order val="8"/>
          <c:invertIfNegative val="0"/>
          <c:cat>
            <c:strRef>
              <c:f>'[3]porovnanie '!$A$5:$N$5</c:f>
              <c:strCache>
                <c:ptCount val="14"/>
                <c:pt idx="0">
                  <c:v>Rok</c:v>
                </c:pt>
                <c:pt idx="1">
                  <c:v>január</c:v>
                </c:pt>
                <c:pt idx="2">
                  <c:v>február</c:v>
                </c:pt>
                <c:pt idx="3">
                  <c:v>marec</c:v>
                </c:pt>
                <c:pt idx="4">
                  <c:v>apríl</c:v>
                </c:pt>
                <c:pt idx="5">
                  <c:v>máj</c:v>
                </c:pt>
                <c:pt idx="6">
                  <c:v>jún</c:v>
                </c:pt>
                <c:pt idx="7">
                  <c:v>júl</c:v>
                </c:pt>
                <c:pt idx="8">
                  <c:v>august</c:v>
                </c:pt>
                <c:pt idx="9">
                  <c:v>september</c:v>
                </c:pt>
                <c:pt idx="10">
                  <c:v>október</c:v>
                </c:pt>
                <c:pt idx="11">
                  <c:v>november</c:v>
                </c:pt>
                <c:pt idx="12">
                  <c:v>december</c:v>
                </c:pt>
                <c:pt idx="13">
                  <c:v>dorovnanie</c:v>
                </c:pt>
              </c:strCache>
            </c:strRef>
          </c:cat>
          <c:val>
            <c:numRef>
              <c:f>'[3]porovnanie '!$A$14:$N$14</c:f>
              <c:numCache>
                <c:formatCode>General</c:formatCode>
                <c:ptCount val="14"/>
                <c:pt idx="0">
                  <c:v>2013</c:v>
                </c:pt>
                <c:pt idx="1">
                  <c:v>306268</c:v>
                </c:pt>
                <c:pt idx="2">
                  <c:v>256528</c:v>
                </c:pt>
                <c:pt idx="3">
                  <c:v>200277</c:v>
                </c:pt>
                <c:pt idx="4">
                  <c:v>235547</c:v>
                </c:pt>
                <c:pt idx="5">
                  <c:v>153343</c:v>
                </c:pt>
                <c:pt idx="6">
                  <c:v>131050</c:v>
                </c:pt>
                <c:pt idx="7">
                  <c:v>208708</c:v>
                </c:pt>
                <c:pt idx="8">
                  <c:v>215058</c:v>
                </c:pt>
                <c:pt idx="9">
                  <c:v>211911</c:v>
                </c:pt>
                <c:pt idx="10">
                  <c:v>209795</c:v>
                </c:pt>
                <c:pt idx="11">
                  <c:v>214567</c:v>
                </c:pt>
                <c:pt idx="12">
                  <c:v>210844</c:v>
                </c:pt>
                <c:pt idx="13">
                  <c:v>22420.82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2B5-4F2C-BC1B-65027E9FAC12}"/>
            </c:ext>
          </c:extLst>
        </c:ser>
        <c:ser>
          <c:idx val="9"/>
          <c:order val="9"/>
          <c:invertIfNegative val="0"/>
          <c:cat>
            <c:strRef>
              <c:f>'[3]porovnanie '!$A$5:$N$5</c:f>
              <c:strCache>
                <c:ptCount val="14"/>
                <c:pt idx="0">
                  <c:v>Rok</c:v>
                </c:pt>
                <c:pt idx="1">
                  <c:v>január</c:v>
                </c:pt>
                <c:pt idx="2">
                  <c:v>február</c:v>
                </c:pt>
                <c:pt idx="3">
                  <c:v>marec</c:v>
                </c:pt>
                <c:pt idx="4">
                  <c:v>apríl</c:v>
                </c:pt>
                <c:pt idx="5">
                  <c:v>máj</c:v>
                </c:pt>
                <c:pt idx="6">
                  <c:v>jún</c:v>
                </c:pt>
                <c:pt idx="7">
                  <c:v>júl</c:v>
                </c:pt>
                <c:pt idx="8">
                  <c:v>august</c:v>
                </c:pt>
                <c:pt idx="9">
                  <c:v>september</c:v>
                </c:pt>
                <c:pt idx="10">
                  <c:v>október</c:v>
                </c:pt>
                <c:pt idx="11">
                  <c:v>november</c:v>
                </c:pt>
                <c:pt idx="12">
                  <c:v>december</c:v>
                </c:pt>
                <c:pt idx="13">
                  <c:v>dorovnanie</c:v>
                </c:pt>
              </c:strCache>
            </c:strRef>
          </c:cat>
          <c:val>
            <c:numRef>
              <c:f>'[3]porovnanie '!$A$15:$N$15</c:f>
              <c:numCache>
                <c:formatCode>General</c:formatCode>
                <c:ptCount val="14"/>
                <c:pt idx="0">
                  <c:v>2014</c:v>
                </c:pt>
                <c:pt idx="1">
                  <c:v>297700</c:v>
                </c:pt>
                <c:pt idx="2">
                  <c:v>258847</c:v>
                </c:pt>
                <c:pt idx="3">
                  <c:v>216521</c:v>
                </c:pt>
                <c:pt idx="4">
                  <c:v>264552</c:v>
                </c:pt>
                <c:pt idx="5">
                  <c:v>138180</c:v>
                </c:pt>
                <c:pt idx="6">
                  <c:v>155901</c:v>
                </c:pt>
                <c:pt idx="7">
                  <c:v>241275</c:v>
                </c:pt>
                <c:pt idx="8">
                  <c:v>238059</c:v>
                </c:pt>
                <c:pt idx="9">
                  <c:v>222538</c:v>
                </c:pt>
                <c:pt idx="10">
                  <c:v>224655</c:v>
                </c:pt>
                <c:pt idx="11">
                  <c:v>231337</c:v>
                </c:pt>
                <c:pt idx="12">
                  <c:v>227390</c:v>
                </c:pt>
                <c:pt idx="13">
                  <c:v>-11915.9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2B5-4F2C-BC1B-65027E9FAC12}"/>
            </c:ext>
          </c:extLst>
        </c:ser>
        <c:ser>
          <c:idx val="10"/>
          <c:order val="10"/>
          <c:invertIfNegative val="0"/>
          <c:cat>
            <c:strRef>
              <c:f>'[3]porovnanie '!$A$5:$N$5</c:f>
              <c:strCache>
                <c:ptCount val="14"/>
                <c:pt idx="0">
                  <c:v>Rok</c:v>
                </c:pt>
                <c:pt idx="1">
                  <c:v>január</c:v>
                </c:pt>
                <c:pt idx="2">
                  <c:v>február</c:v>
                </c:pt>
                <c:pt idx="3">
                  <c:v>marec</c:v>
                </c:pt>
                <c:pt idx="4">
                  <c:v>apríl</c:v>
                </c:pt>
                <c:pt idx="5">
                  <c:v>máj</c:v>
                </c:pt>
                <c:pt idx="6">
                  <c:v>jún</c:v>
                </c:pt>
                <c:pt idx="7">
                  <c:v>júl</c:v>
                </c:pt>
                <c:pt idx="8">
                  <c:v>august</c:v>
                </c:pt>
                <c:pt idx="9">
                  <c:v>september</c:v>
                </c:pt>
                <c:pt idx="10">
                  <c:v>október</c:v>
                </c:pt>
                <c:pt idx="11">
                  <c:v>november</c:v>
                </c:pt>
                <c:pt idx="12">
                  <c:v>december</c:v>
                </c:pt>
                <c:pt idx="13">
                  <c:v>dorovnanie</c:v>
                </c:pt>
              </c:strCache>
            </c:strRef>
          </c:cat>
          <c:val>
            <c:numRef>
              <c:f>'[3]porovnanie '!$A$16:$N$16</c:f>
              <c:numCache>
                <c:formatCode>General</c:formatCode>
                <c:ptCount val="14"/>
                <c:pt idx="0">
                  <c:v>2015</c:v>
                </c:pt>
                <c:pt idx="1">
                  <c:v>324518</c:v>
                </c:pt>
                <c:pt idx="2">
                  <c:v>283808</c:v>
                </c:pt>
                <c:pt idx="3">
                  <c:v>232722</c:v>
                </c:pt>
                <c:pt idx="4">
                  <c:v>298682</c:v>
                </c:pt>
                <c:pt idx="5">
                  <c:v>183663</c:v>
                </c:pt>
                <c:pt idx="6">
                  <c:v>152968</c:v>
                </c:pt>
                <c:pt idx="7">
                  <c:v>269184</c:v>
                </c:pt>
                <c:pt idx="8">
                  <c:v>269866</c:v>
                </c:pt>
                <c:pt idx="9">
                  <c:v>249090</c:v>
                </c:pt>
                <c:pt idx="10">
                  <c:v>249159</c:v>
                </c:pt>
                <c:pt idx="11">
                  <c:v>252162</c:v>
                </c:pt>
                <c:pt idx="12">
                  <c:v>261013</c:v>
                </c:pt>
                <c:pt idx="13">
                  <c:v>19988.419999999998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2B5-4F2C-BC1B-65027E9FAC12}"/>
            </c:ext>
          </c:extLst>
        </c:ser>
        <c:ser>
          <c:idx val="11"/>
          <c:order val="11"/>
          <c:invertIfNegative val="0"/>
          <c:cat>
            <c:strRef>
              <c:f>'[3]porovnanie '!$A$5:$N$5</c:f>
              <c:strCache>
                <c:ptCount val="14"/>
                <c:pt idx="0">
                  <c:v>Rok</c:v>
                </c:pt>
                <c:pt idx="1">
                  <c:v>január</c:v>
                </c:pt>
                <c:pt idx="2">
                  <c:v>február</c:v>
                </c:pt>
                <c:pt idx="3">
                  <c:v>marec</c:v>
                </c:pt>
                <c:pt idx="4">
                  <c:v>apríl</c:v>
                </c:pt>
                <c:pt idx="5">
                  <c:v>máj</c:v>
                </c:pt>
                <c:pt idx="6">
                  <c:v>jún</c:v>
                </c:pt>
                <c:pt idx="7">
                  <c:v>júl</c:v>
                </c:pt>
                <c:pt idx="8">
                  <c:v>august</c:v>
                </c:pt>
                <c:pt idx="9">
                  <c:v>september</c:v>
                </c:pt>
                <c:pt idx="10">
                  <c:v>október</c:v>
                </c:pt>
                <c:pt idx="11">
                  <c:v>november</c:v>
                </c:pt>
                <c:pt idx="12">
                  <c:v>december</c:v>
                </c:pt>
                <c:pt idx="13">
                  <c:v>dorovnanie</c:v>
                </c:pt>
              </c:strCache>
            </c:strRef>
          </c:cat>
          <c:val>
            <c:numRef>
              <c:f>'[3]porovnanie '!$A$17:$N$17</c:f>
              <c:numCache>
                <c:formatCode>General</c:formatCode>
                <c:ptCount val="14"/>
                <c:pt idx="0">
                  <c:v>2016</c:v>
                </c:pt>
                <c:pt idx="1">
                  <c:v>369392</c:v>
                </c:pt>
                <c:pt idx="2">
                  <c:v>312177</c:v>
                </c:pt>
                <c:pt idx="3">
                  <c:v>263638</c:v>
                </c:pt>
                <c:pt idx="4">
                  <c:v>327228</c:v>
                </c:pt>
                <c:pt idx="5">
                  <c:v>144600</c:v>
                </c:pt>
                <c:pt idx="6">
                  <c:v>256741</c:v>
                </c:pt>
                <c:pt idx="7">
                  <c:v>304727</c:v>
                </c:pt>
                <c:pt idx="8">
                  <c:v>290805</c:v>
                </c:pt>
                <c:pt idx="9">
                  <c:v>273729</c:v>
                </c:pt>
                <c:pt idx="10">
                  <c:v>284181</c:v>
                </c:pt>
                <c:pt idx="11">
                  <c:v>285417</c:v>
                </c:pt>
                <c:pt idx="12">
                  <c:v>287332</c:v>
                </c:pt>
                <c:pt idx="13">
                  <c:v>39286.300000000003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2B5-4F2C-BC1B-65027E9FAC12}"/>
            </c:ext>
          </c:extLst>
        </c:ser>
        <c:ser>
          <c:idx val="12"/>
          <c:order val="12"/>
          <c:invertIfNegative val="0"/>
          <c:cat>
            <c:strRef>
              <c:f>'[3]porovnanie '!$A$5:$N$5</c:f>
              <c:strCache>
                <c:ptCount val="14"/>
                <c:pt idx="0">
                  <c:v>Rok</c:v>
                </c:pt>
                <c:pt idx="1">
                  <c:v>január</c:v>
                </c:pt>
                <c:pt idx="2">
                  <c:v>február</c:v>
                </c:pt>
                <c:pt idx="3">
                  <c:v>marec</c:v>
                </c:pt>
                <c:pt idx="4">
                  <c:v>apríl</c:v>
                </c:pt>
                <c:pt idx="5">
                  <c:v>máj</c:v>
                </c:pt>
                <c:pt idx="6">
                  <c:v>jún</c:v>
                </c:pt>
                <c:pt idx="7">
                  <c:v>júl</c:v>
                </c:pt>
                <c:pt idx="8">
                  <c:v>august</c:v>
                </c:pt>
                <c:pt idx="9">
                  <c:v>september</c:v>
                </c:pt>
                <c:pt idx="10">
                  <c:v>október</c:v>
                </c:pt>
                <c:pt idx="11">
                  <c:v>november</c:v>
                </c:pt>
                <c:pt idx="12">
                  <c:v>december</c:v>
                </c:pt>
                <c:pt idx="13">
                  <c:v>dorovnanie</c:v>
                </c:pt>
              </c:strCache>
            </c:strRef>
          </c:cat>
          <c:val>
            <c:numRef>
              <c:f>'[3]porovnanie '!$A$18:$N$18</c:f>
              <c:numCache>
                <c:formatCode>General</c:formatCode>
                <c:ptCount val="14"/>
                <c:pt idx="0">
                  <c:v>2017</c:v>
                </c:pt>
                <c:pt idx="1">
                  <c:v>398183</c:v>
                </c:pt>
                <c:pt idx="2">
                  <c:v>350751</c:v>
                </c:pt>
                <c:pt idx="3">
                  <c:v>283346</c:v>
                </c:pt>
                <c:pt idx="4">
                  <c:v>343823</c:v>
                </c:pt>
                <c:pt idx="5">
                  <c:v>161659</c:v>
                </c:pt>
                <c:pt idx="6">
                  <c:v>256674</c:v>
                </c:pt>
                <c:pt idx="7">
                  <c:v>328939</c:v>
                </c:pt>
                <c:pt idx="8">
                  <c:v>329001</c:v>
                </c:pt>
                <c:pt idx="9">
                  <c:v>301842</c:v>
                </c:pt>
                <c:pt idx="10">
                  <c:v>311067</c:v>
                </c:pt>
                <c:pt idx="11">
                  <c:v>314380</c:v>
                </c:pt>
                <c:pt idx="12">
                  <c:v>314452</c:v>
                </c:pt>
                <c:pt idx="13">
                  <c:v>26679.11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2B5-4F2C-BC1B-65027E9FA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3169432"/>
        <c:axId val="1"/>
      </c:barChart>
      <c:catAx>
        <c:axId val="523169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52316943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k-SK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k-SK"/>
    </a:p>
  </c:txPr>
  <c:printSettings>
    <c:headerFooter/>
    <c:pageMargins b="0.74803149606299268" l="0.70866141732283516" r="0.70866141732283516" t="0.74803149606299268" header="0.31496062992126028" footer="0.31496062992126028"/>
    <c:pageSetup orientation="landscape"/>
  </c:printSettings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E14-4B21-8608-C7ED16A7D7C1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8E14-4B21-8608-C7ED16A7D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3172056"/>
        <c:axId val="1"/>
        <c:axId val="0"/>
      </c:bar3DChart>
      <c:catAx>
        <c:axId val="523172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2317205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5BD-4E69-94D7-307A66BDB587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B5BD-4E69-94D7-307A66BDB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3174680"/>
        <c:axId val="1"/>
        <c:axId val="0"/>
      </c:bar3DChart>
      <c:catAx>
        <c:axId val="523174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2317468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153-4ADE-8E8A-8B8F96595BA4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D153-4ADE-8E8A-8B8F96595B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3176976"/>
        <c:axId val="1"/>
      </c:barChart>
      <c:catAx>
        <c:axId val="523176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31769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580-47A8-A71A-0172C125A2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3179600"/>
        <c:axId val="1"/>
        <c:axId val="0"/>
      </c:bar3DChart>
      <c:catAx>
        <c:axId val="523179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317960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9B0-4FF0-BB38-1815BBC8A272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9B0-4FF0-BB38-1815BBC8A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84134872"/>
        <c:axId val="1"/>
        <c:axId val="0"/>
      </c:bar3DChart>
      <c:catAx>
        <c:axId val="484134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484134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19F-4F39-A24D-E913FEBE049C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A19F-4F39-A24D-E913FEBE04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3182224"/>
        <c:axId val="1"/>
        <c:axId val="0"/>
      </c:bar3DChart>
      <c:catAx>
        <c:axId val="52318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3182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7DC-4436-9BAE-E7B475FE9A4D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87DC-4436-9BAE-E7B475FE9A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3184520"/>
        <c:axId val="1"/>
        <c:axId val="0"/>
      </c:bar3DChart>
      <c:catAx>
        <c:axId val="523184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2318452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E2B-4180-B40B-FC5CE140413A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9E2B-4180-B40B-FC5CE14041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3186816"/>
        <c:axId val="1"/>
      </c:barChart>
      <c:catAx>
        <c:axId val="523186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31868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3EF-4345-B44C-148DAAD54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3189440"/>
        <c:axId val="1"/>
        <c:axId val="0"/>
      </c:bar3DChart>
      <c:catAx>
        <c:axId val="523189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31894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267-4E12-95F2-7C3362E4F866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0267-4E12-95F2-7C3362E4F8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3192064"/>
        <c:axId val="1"/>
        <c:axId val="0"/>
      </c:bar3DChart>
      <c:catAx>
        <c:axId val="523192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3192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ED9-43F5-A962-FE57ED9B5603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FED9-43F5-A962-FE57ED9B5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3194360"/>
        <c:axId val="1"/>
        <c:axId val="0"/>
      </c:bar3DChart>
      <c:catAx>
        <c:axId val="523194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2319436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Lit>
              <c:formatCode>General</c:formatCode>
              <c:ptCount val="13"/>
              <c:pt idx="0">
                <c:v>143661.16</c:v>
              </c:pt>
              <c:pt idx="1">
                <c:v>202082.22</c:v>
              </c:pt>
              <c:pt idx="2">
                <c:v>129514.04</c:v>
              </c:pt>
              <c:pt idx="3">
                <c:v>262526.78999999899</c:v>
              </c:pt>
              <c:pt idx="4">
                <c:v>202736.37</c:v>
              </c:pt>
              <c:pt idx="5">
                <c:v>50146.29</c:v>
              </c:pt>
              <c:pt idx="6">
                <c:v>153615.609999999</c:v>
              </c:pt>
              <c:pt idx="7">
                <c:v>180702.62</c:v>
              </c:pt>
              <c:pt idx="8">
                <c:v>145498.9</c:v>
              </c:pt>
              <c:pt idx="9">
                <c:v>162257.29</c:v>
              </c:pt>
              <c:pt idx="10">
                <c:v>164809.829999999</c:v>
              </c:pt>
              <c:pt idx="11">
                <c:v>155932.32</c:v>
              </c:pt>
              <c:pt idx="12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202-44B4-9CE4-795476EB2C5E}"/>
            </c:ext>
          </c:extLst>
        </c:ser>
        <c:ser>
          <c:idx val="1"/>
          <c:order val="1"/>
          <c:invertIfNegative val="0"/>
          <c:val>
            <c:numLit>
              <c:formatCode>General</c:formatCode>
              <c:ptCount val="13"/>
              <c:pt idx="0">
                <c:v>253313.58</c:v>
              </c:pt>
              <c:pt idx="1">
                <c:v>213991.97</c:v>
              </c:pt>
              <c:pt idx="2">
                <c:v>143848.37</c:v>
              </c:pt>
              <c:pt idx="3">
                <c:v>252332.37</c:v>
              </c:pt>
              <c:pt idx="4">
                <c:v>170773.35</c:v>
              </c:pt>
              <c:pt idx="5">
                <c:v>26478.76</c:v>
              </c:pt>
              <c:pt idx="6">
                <c:v>178074.39</c:v>
              </c:pt>
              <c:pt idx="7">
                <c:v>188472.42</c:v>
              </c:pt>
              <c:pt idx="8">
                <c:v>165313.019999999</c:v>
              </c:pt>
              <c:pt idx="9">
                <c:v>171592.64</c:v>
              </c:pt>
              <c:pt idx="10">
                <c:v>183134.04</c:v>
              </c:pt>
              <c:pt idx="11">
                <c:v>182772.46</c:v>
              </c:pt>
              <c:pt idx="12">
                <c:v>116641.9</c:v>
              </c:pt>
            </c:numLit>
          </c:val>
          <c:extLst>
            <c:ext xmlns:c16="http://schemas.microsoft.com/office/drawing/2014/chart" uri="{C3380CC4-5D6E-409C-BE32-E72D297353CC}">
              <c16:uniqueId val="{00000001-F202-44B4-9CE4-795476EB2C5E}"/>
            </c:ext>
          </c:extLst>
        </c:ser>
        <c:ser>
          <c:idx val="2"/>
          <c:order val="2"/>
          <c:invertIfNegative val="0"/>
          <c:val>
            <c:numLit>
              <c:formatCode>General</c:formatCode>
              <c:ptCount val="13"/>
              <c:pt idx="0">
                <c:v>269742.12</c:v>
              </c:pt>
              <c:pt idx="1">
                <c:v>228563.63</c:v>
              </c:pt>
              <c:pt idx="2">
                <c:v>162363.269999999</c:v>
              </c:pt>
              <c:pt idx="3">
                <c:v>233390.92</c:v>
              </c:pt>
              <c:pt idx="4">
                <c:v>232693.62</c:v>
              </c:pt>
              <c:pt idx="5">
                <c:v>21423.89</c:v>
              </c:pt>
              <c:pt idx="6">
                <c:v>188255.13</c:v>
              </c:pt>
              <c:pt idx="7">
                <c:v>211266.45</c:v>
              </c:pt>
              <c:pt idx="8">
                <c:v>184705.01</c:v>
              </c:pt>
              <c:pt idx="9">
                <c:v>195210.25</c:v>
              </c:pt>
              <c:pt idx="10">
                <c:v>206070.24</c:v>
              </c:pt>
              <c:pt idx="11">
                <c:v>201237.14</c:v>
              </c:pt>
              <c:pt idx="12">
                <c:v>19256.54</c:v>
              </c:pt>
            </c:numLit>
          </c:val>
          <c:extLst>
            <c:ext xmlns:c16="http://schemas.microsoft.com/office/drawing/2014/chart" uri="{C3380CC4-5D6E-409C-BE32-E72D297353CC}">
              <c16:uniqueId val="{00000002-F202-44B4-9CE4-795476EB2C5E}"/>
            </c:ext>
          </c:extLst>
        </c:ser>
        <c:ser>
          <c:idx val="3"/>
          <c:order val="3"/>
          <c:invertIfNegative val="0"/>
          <c:val>
            <c:numLit>
              <c:formatCode>General</c:formatCode>
              <c:ptCount val="13"/>
              <c:pt idx="0">
                <c:v>313339.84000000003</c:v>
              </c:pt>
              <c:pt idx="1">
                <c:v>261941.35</c:v>
              </c:pt>
              <c:pt idx="2">
                <c:v>195960.3</c:v>
              </c:pt>
              <c:pt idx="3">
                <c:v>302535.75</c:v>
              </c:pt>
              <c:pt idx="4">
                <c:v>213886.58</c:v>
              </c:pt>
              <c:pt idx="5">
                <c:v>132816.87</c:v>
              </c:pt>
              <c:pt idx="6">
                <c:v>226465.21</c:v>
              </c:pt>
              <c:pt idx="7">
                <c:v>249186.35</c:v>
              </c:pt>
              <c:pt idx="8">
                <c:v>216064.76</c:v>
              </c:pt>
              <c:pt idx="9">
                <c:v>229690.37</c:v>
              </c:pt>
              <c:pt idx="10">
                <c:v>237204.81</c:v>
              </c:pt>
              <c:pt idx="11">
                <c:v>224744.9</c:v>
              </c:pt>
              <c:pt idx="12">
                <c:v>41158.239999999903</c:v>
              </c:pt>
            </c:numLit>
          </c:val>
          <c:extLst>
            <c:ext xmlns:c16="http://schemas.microsoft.com/office/drawing/2014/chart" uri="{C3380CC4-5D6E-409C-BE32-E72D297353CC}">
              <c16:uniqueId val="{00000003-F202-44B4-9CE4-795476EB2C5E}"/>
            </c:ext>
          </c:extLst>
        </c:ser>
        <c:ser>
          <c:idx val="4"/>
          <c:order val="4"/>
          <c:invertIfNegative val="0"/>
          <c:val>
            <c:numLit>
              <c:formatCode>General</c:formatCode>
              <c:ptCount val="13"/>
              <c:pt idx="0">
                <c:v>360664</c:v>
              </c:pt>
              <c:pt idx="1">
                <c:v>245807</c:v>
              </c:pt>
              <c:pt idx="2">
                <c:v>215731</c:v>
              </c:pt>
              <c:pt idx="3">
                <c:v>349057</c:v>
              </c:pt>
              <c:pt idx="4">
                <c:v>135228</c:v>
              </c:pt>
              <c:pt idx="5">
                <c:v>120488</c:v>
              </c:pt>
              <c:pt idx="6">
                <c:v>192765</c:v>
              </c:pt>
              <c:pt idx="7">
                <c:v>211486</c:v>
              </c:pt>
              <c:pt idx="8">
                <c:v>182700</c:v>
              </c:pt>
              <c:pt idx="9">
                <c:v>194085</c:v>
              </c:pt>
              <c:pt idx="10">
                <c:v>198783</c:v>
              </c:pt>
              <c:pt idx="11">
                <c:v>187232</c:v>
              </c:pt>
              <c:pt idx="12">
                <c:v>49619.03</c:v>
              </c:pt>
            </c:numLit>
          </c:val>
          <c:extLst>
            <c:ext xmlns:c16="http://schemas.microsoft.com/office/drawing/2014/chart" uri="{C3380CC4-5D6E-409C-BE32-E72D297353CC}">
              <c16:uniqueId val="{00000004-F202-44B4-9CE4-795476EB2C5E}"/>
            </c:ext>
          </c:extLst>
        </c:ser>
        <c:ser>
          <c:idx val="5"/>
          <c:order val="5"/>
          <c:invertIfNegative val="0"/>
          <c:val>
            <c:numLit>
              <c:formatCode>General</c:formatCode>
              <c:ptCount val="13"/>
              <c:pt idx="0">
                <c:v>290047</c:v>
              </c:pt>
              <c:pt idx="1">
                <c:v>227179</c:v>
              </c:pt>
              <c:pt idx="2">
                <c:v>179997</c:v>
              </c:pt>
              <c:pt idx="3">
                <c:v>243473</c:v>
              </c:pt>
              <c:pt idx="4">
                <c:v>68463</c:v>
              </c:pt>
              <c:pt idx="5">
                <c:v>29514</c:v>
              </c:pt>
              <c:pt idx="6">
                <c:v>188375</c:v>
              </c:pt>
              <c:pt idx="7">
                <c:v>209950</c:v>
              </c:pt>
              <c:pt idx="8">
                <c:v>193666</c:v>
              </c:pt>
              <c:pt idx="9">
                <c:v>195649</c:v>
              </c:pt>
              <c:pt idx="10">
                <c:v>203189</c:v>
              </c:pt>
              <c:pt idx="11">
                <c:v>199637</c:v>
              </c:pt>
              <c:pt idx="12">
                <c:v>-70554.13</c:v>
              </c:pt>
            </c:numLit>
          </c:val>
          <c:extLst>
            <c:ext xmlns:c16="http://schemas.microsoft.com/office/drawing/2014/chart" uri="{C3380CC4-5D6E-409C-BE32-E72D297353CC}">
              <c16:uniqueId val="{00000005-F202-44B4-9CE4-795476EB2C5E}"/>
            </c:ext>
          </c:extLst>
        </c:ser>
        <c:ser>
          <c:idx val="6"/>
          <c:order val="6"/>
          <c:invertIfNegative val="0"/>
          <c:val>
            <c:numLit>
              <c:formatCode>General</c:formatCode>
              <c:ptCount val="13"/>
              <c:pt idx="0">
                <c:v>290050</c:v>
              </c:pt>
              <c:pt idx="1">
                <c:v>249508</c:v>
              </c:pt>
              <c:pt idx="2">
                <c:v>194748</c:v>
              </c:pt>
              <c:pt idx="3">
                <c:v>257717</c:v>
              </c:pt>
              <c:pt idx="4">
                <c:v>96082</c:v>
              </c:pt>
              <c:pt idx="5">
                <c:v>80868</c:v>
              </c:pt>
              <c:pt idx="6">
                <c:v>220373</c:v>
              </c:pt>
              <c:pt idx="7">
                <c:v>227633</c:v>
              </c:pt>
              <c:pt idx="8">
                <c:v>216812</c:v>
              </c:pt>
              <c:pt idx="9">
                <c:v>225214</c:v>
              </c:pt>
              <c:pt idx="10">
                <c:v>229256</c:v>
              </c:pt>
              <c:pt idx="11">
                <c:v>217622</c:v>
              </c:pt>
              <c:pt idx="12">
                <c:v>8085.98</c:v>
              </c:pt>
            </c:numLit>
          </c:val>
          <c:extLst>
            <c:ext xmlns:c16="http://schemas.microsoft.com/office/drawing/2014/chart" uri="{C3380CC4-5D6E-409C-BE32-E72D297353CC}">
              <c16:uniqueId val="{00000006-F202-44B4-9CE4-795476EB2C5E}"/>
            </c:ext>
          </c:extLst>
        </c:ser>
        <c:ser>
          <c:idx val="7"/>
          <c:order val="7"/>
          <c:invertIfNegative val="0"/>
          <c:val>
            <c:numLit>
              <c:formatCode>General</c:formatCode>
              <c:ptCount val="13"/>
              <c:pt idx="0">
                <c:v>297700</c:v>
              </c:pt>
              <c:pt idx="1">
                <c:v>258847</c:v>
              </c:pt>
              <c:pt idx="2">
                <c:v>216521</c:v>
              </c:pt>
              <c:pt idx="3">
                <c:v>264552</c:v>
              </c:pt>
              <c:pt idx="4">
                <c:v>138180</c:v>
              </c:pt>
              <c:pt idx="5">
                <c:v>155901</c:v>
              </c:pt>
              <c:pt idx="6">
                <c:v>241275</c:v>
              </c:pt>
              <c:pt idx="7">
                <c:v>238059</c:v>
              </c:pt>
              <c:pt idx="8">
                <c:v>222538</c:v>
              </c:pt>
              <c:pt idx="9">
                <c:v>224655</c:v>
              </c:pt>
              <c:pt idx="10">
                <c:v>231337</c:v>
              </c:pt>
              <c:pt idx="11">
                <c:v>227390</c:v>
              </c:pt>
              <c:pt idx="12">
                <c:v>-11915.9</c:v>
              </c:pt>
            </c:numLit>
          </c:val>
          <c:extLst>
            <c:ext xmlns:c16="http://schemas.microsoft.com/office/drawing/2014/chart" uri="{C3380CC4-5D6E-409C-BE32-E72D297353CC}">
              <c16:uniqueId val="{00000007-F202-44B4-9CE4-795476EB2C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3196656"/>
        <c:axId val="1"/>
      </c:barChart>
      <c:catAx>
        <c:axId val="523196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52319665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k-SK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k-SK"/>
    </a:p>
  </c:txPr>
  <c:printSettings>
    <c:headerFooter/>
    <c:pageMargins b="0.74803149606299235" l="0.70866141732283494" r="0.70866141732283494" t="0.74803149606299235" header="0.31496062992126006" footer="0.31496062992126006"/>
    <c:pageSetup orientation="landscape"/>
  </c:printSettings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251-497C-AF4D-EA8606BF18EE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9251-497C-AF4D-EA8606BF18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3199280"/>
        <c:axId val="1"/>
        <c:axId val="0"/>
      </c:bar3DChart>
      <c:catAx>
        <c:axId val="523199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2319928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FF7-4289-B047-6D43B46BD6AB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AFF7-4289-B047-6D43B46BD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3201576"/>
        <c:axId val="1"/>
      </c:barChart>
      <c:catAx>
        <c:axId val="523201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32015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DF7-4EBC-9919-3F76F94BC9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3204200"/>
        <c:axId val="1"/>
        <c:axId val="0"/>
      </c:bar3DChart>
      <c:catAx>
        <c:axId val="523204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320420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F31-4028-92E3-45B0C94AD81E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DF31-4028-92E3-45B0C94AD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84137168"/>
        <c:axId val="1"/>
        <c:axId val="0"/>
      </c:bar3DChart>
      <c:catAx>
        <c:axId val="484137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48413716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61D-4DA7-8764-B92C39AF0FA1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D61D-4DA7-8764-B92C39AF0F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3206824"/>
        <c:axId val="1"/>
        <c:axId val="0"/>
      </c:bar3DChart>
      <c:catAx>
        <c:axId val="523206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3206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E6E-44BA-9A0E-A22266C72A74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1E6E-44BA-9A0E-A22266C72A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3209120"/>
        <c:axId val="1"/>
        <c:axId val="0"/>
      </c:bar3DChart>
      <c:catAx>
        <c:axId val="523209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2320912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265-4D38-8A4D-7BF51E33F82B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3265-4D38-8A4D-7BF51E33F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3211416"/>
        <c:axId val="1"/>
      </c:barChart>
      <c:catAx>
        <c:axId val="523211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32114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D4D-46E8-905A-E0E90B818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3214040"/>
        <c:axId val="1"/>
        <c:axId val="0"/>
      </c:bar3DChart>
      <c:catAx>
        <c:axId val="523214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32140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D7D-403C-95EB-E1F63821B996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6D7D-403C-95EB-E1F63821B9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3216664"/>
        <c:axId val="1"/>
        <c:axId val="0"/>
      </c:bar3DChart>
      <c:catAx>
        <c:axId val="523216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32166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946-4178-9D1F-F37206DDB23E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9946-4178-9D1F-F37206DDB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3218960"/>
        <c:axId val="1"/>
        <c:axId val="0"/>
      </c:bar3DChart>
      <c:catAx>
        <c:axId val="523218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2321896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Lit>
              <c:formatCode>General</c:formatCode>
              <c:ptCount val="13"/>
              <c:pt idx="0">
                <c:v>143661.16</c:v>
              </c:pt>
              <c:pt idx="1">
                <c:v>202082.22</c:v>
              </c:pt>
              <c:pt idx="2">
                <c:v>129514.04</c:v>
              </c:pt>
              <c:pt idx="3">
                <c:v>262526.78999999899</c:v>
              </c:pt>
              <c:pt idx="4">
                <c:v>202736.37</c:v>
              </c:pt>
              <c:pt idx="5">
                <c:v>50146.29</c:v>
              </c:pt>
              <c:pt idx="6">
                <c:v>153615.609999999</c:v>
              </c:pt>
              <c:pt idx="7">
                <c:v>180702.62</c:v>
              </c:pt>
              <c:pt idx="8">
                <c:v>145498.9</c:v>
              </c:pt>
              <c:pt idx="9">
                <c:v>162257.29</c:v>
              </c:pt>
              <c:pt idx="10">
                <c:v>164809.829999999</c:v>
              </c:pt>
              <c:pt idx="11">
                <c:v>155932.32</c:v>
              </c:pt>
              <c:pt idx="12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628-4109-B34E-2245709F360D}"/>
            </c:ext>
          </c:extLst>
        </c:ser>
        <c:ser>
          <c:idx val="1"/>
          <c:order val="1"/>
          <c:invertIfNegative val="0"/>
          <c:val>
            <c:numLit>
              <c:formatCode>General</c:formatCode>
              <c:ptCount val="13"/>
              <c:pt idx="0">
                <c:v>253313.58</c:v>
              </c:pt>
              <c:pt idx="1">
                <c:v>213991.97</c:v>
              </c:pt>
              <c:pt idx="2">
                <c:v>143848.37</c:v>
              </c:pt>
              <c:pt idx="3">
                <c:v>252332.37</c:v>
              </c:pt>
              <c:pt idx="4">
                <c:v>170773.35</c:v>
              </c:pt>
              <c:pt idx="5">
                <c:v>26478.76</c:v>
              </c:pt>
              <c:pt idx="6">
                <c:v>178074.39</c:v>
              </c:pt>
              <c:pt idx="7">
                <c:v>188472.42</c:v>
              </c:pt>
              <c:pt idx="8">
                <c:v>165313.019999999</c:v>
              </c:pt>
              <c:pt idx="9">
                <c:v>171592.64</c:v>
              </c:pt>
              <c:pt idx="10">
                <c:v>183134.04</c:v>
              </c:pt>
              <c:pt idx="11">
                <c:v>182772.46</c:v>
              </c:pt>
              <c:pt idx="12">
                <c:v>116641.9</c:v>
              </c:pt>
            </c:numLit>
          </c:val>
          <c:extLst>
            <c:ext xmlns:c16="http://schemas.microsoft.com/office/drawing/2014/chart" uri="{C3380CC4-5D6E-409C-BE32-E72D297353CC}">
              <c16:uniqueId val="{00000001-E628-4109-B34E-2245709F360D}"/>
            </c:ext>
          </c:extLst>
        </c:ser>
        <c:ser>
          <c:idx val="2"/>
          <c:order val="2"/>
          <c:invertIfNegative val="0"/>
          <c:val>
            <c:numLit>
              <c:formatCode>General</c:formatCode>
              <c:ptCount val="13"/>
              <c:pt idx="0">
                <c:v>269742.12</c:v>
              </c:pt>
              <c:pt idx="1">
                <c:v>228563.63</c:v>
              </c:pt>
              <c:pt idx="2">
                <c:v>162363.269999999</c:v>
              </c:pt>
              <c:pt idx="3">
                <c:v>233390.92</c:v>
              </c:pt>
              <c:pt idx="4">
                <c:v>232693.62</c:v>
              </c:pt>
              <c:pt idx="5">
                <c:v>21423.89</c:v>
              </c:pt>
              <c:pt idx="6">
                <c:v>188255.13</c:v>
              </c:pt>
              <c:pt idx="7">
                <c:v>211266.45</c:v>
              </c:pt>
              <c:pt idx="8">
                <c:v>184705.01</c:v>
              </c:pt>
              <c:pt idx="9">
                <c:v>195210.25</c:v>
              </c:pt>
              <c:pt idx="10">
                <c:v>206070.24</c:v>
              </c:pt>
              <c:pt idx="11">
                <c:v>201237.14</c:v>
              </c:pt>
              <c:pt idx="12">
                <c:v>19256.54</c:v>
              </c:pt>
            </c:numLit>
          </c:val>
          <c:extLst>
            <c:ext xmlns:c16="http://schemas.microsoft.com/office/drawing/2014/chart" uri="{C3380CC4-5D6E-409C-BE32-E72D297353CC}">
              <c16:uniqueId val="{00000002-E628-4109-B34E-2245709F360D}"/>
            </c:ext>
          </c:extLst>
        </c:ser>
        <c:ser>
          <c:idx val="3"/>
          <c:order val="3"/>
          <c:invertIfNegative val="0"/>
          <c:val>
            <c:numLit>
              <c:formatCode>General</c:formatCode>
              <c:ptCount val="13"/>
              <c:pt idx="0">
                <c:v>313339.84000000003</c:v>
              </c:pt>
              <c:pt idx="1">
                <c:v>261941.35</c:v>
              </c:pt>
              <c:pt idx="2">
                <c:v>195960.3</c:v>
              </c:pt>
              <c:pt idx="3">
                <c:v>302535.75</c:v>
              </c:pt>
              <c:pt idx="4">
                <c:v>213886.58</c:v>
              </c:pt>
              <c:pt idx="5">
                <c:v>132816.87</c:v>
              </c:pt>
              <c:pt idx="6">
                <c:v>226465.21</c:v>
              </c:pt>
              <c:pt idx="7">
                <c:v>249186.35</c:v>
              </c:pt>
              <c:pt idx="8">
                <c:v>216064.76</c:v>
              </c:pt>
              <c:pt idx="9">
                <c:v>229690.37</c:v>
              </c:pt>
              <c:pt idx="10">
                <c:v>237204.81</c:v>
              </c:pt>
              <c:pt idx="11">
                <c:v>224744.9</c:v>
              </c:pt>
              <c:pt idx="12">
                <c:v>41158.239999999903</c:v>
              </c:pt>
            </c:numLit>
          </c:val>
          <c:extLst>
            <c:ext xmlns:c16="http://schemas.microsoft.com/office/drawing/2014/chart" uri="{C3380CC4-5D6E-409C-BE32-E72D297353CC}">
              <c16:uniqueId val="{00000003-E628-4109-B34E-2245709F360D}"/>
            </c:ext>
          </c:extLst>
        </c:ser>
        <c:ser>
          <c:idx val="4"/>
          <c:order val="4"/>
          <c:invertIfNegative val="0"/>
          <c:val>
            <c:numLit>
              <c:formatCode>General</c:formatCode>
              <c:ptCount val="13"/>
              <c:pt idx="0">
                <c:v>360664</c:v>
              </c:pt>
              <c:pt idx="1">
                <c:v>245807</c:v>
              </c:pt>
              <c:pt idx="2">
                <c:v>215731</c:v>
              </c:pt>
              <c:pt idx="3">
                <c:v>349057</c:v>
              </c:pt>
              <c:pt idx="4">
                <c:v>135228</c:v>
              </c:pt>
              <c:pt idx="5">
                <c:v>120488</c:v>
              </c:pt>
              <c:pt idx="6">
                <c:v>192765</c:v>
              </c:pt>
              <c:pt idx="7">
                <c:v>211486</c:v>
              </c:pt>
              <c:pt idx="8">
                <c:v>182700</c:v>
              </c:pt>
              <c:pt idx="9">
                <c:v>194085</c:v>
              </c:pt>
              <c:pt idx="10">
                <c:v>198783</c:v>
              </c:pt>
              <c:pt idx="11">
                <c:v>187232</c:v>
              </c:pt>
              <c:pt idx="12">
                <c:v>49619.03</c:v>
              </c:pt>
            </c:numLit>
          </c:val>
          <c:extLst>
            <c:ext xmlns:c16="http://schemas.microsoft.com/office/drawing/2014/chart" uri="{C3380CC4-5D6E-409C-BE32-E72D297353CC}">
              <c16:uniqueId val="{00000004-E628-4109-B34E-2245709F360D}"/>
            </c:ext>
          </c:extLst>
        </c:ser>
        <c:ser>
          <c:idx val="5"/>
          <c:order val="5"/>
          <c:invertIfNegative val="0"/>
          <c:val>
            <c:numLit>
              <c:formatCode>General</c:formatCode>
              <c:ptCount val="13"/>
              <c:pt idx="0">
                <c:v>290047</c:v>
              </c:pt>
              <c:pt idx="1">
                <c:v>227179</c:v>
              </c:pt>
              <c:pt idx="2">
                <c:v>179997</c:v>
              </c:pt>
              <c:pt idx="3">
                <c:v>243473</c:v>
              </c:pt>
              <c:pt idx="4">
                <c:v>68463</c:v>
              </c:pt>
              <c:pt idx="5">
                <c:v>29514</c:v>
              </c:pt>
              <c:pt idx="6">
                <c:v>188375</c:v>
              </c:pt>
              <c:pt idx="7">
                <c:v>209950</c:v>
              </c:pt>
              <c:pt idx="8">
                <c:v>193666</c:v>
              </c:pt>
              <c:pt idx="9">
                <c:v>195649</c:v>
              </c:pt>
              <c:pt idx="10">
                <c:v>203189</c:v>
              </c:pt>
              <c:pt idx="11">
                <c:v>199637</c:v>
              </c:pt>
              <c:pt idx="12">
                <c:v>-70554.13</c:v>
              </c:pt>
            </c:numLit>
          </c:val>
          <c:extLst>
            <c:ext xmlns:c16="http://schemas.microsoft.com/office/drawing/2014/chart" uri="{C3380CC4-5D6E-409C-BE32-E72D297353CC}">
              <c16:uniqueId val="{00000005-E628-4109-B34E-2245709F360D}"/>
            </c:ext>
          </c:extLst>
        </c:ser>
        <c:ser>
          <c:idx val="6"/>
          <c:order val="6"/>
          <c:invertIfNegative val="0"/>
          <c:val>
            <c:numLit>
              <c:formatCode>General</c:formatCode>
              <c:ptCount val="13"/>
              <c:pt idx="0">
                <c:v>290050</c:v>
              </c:pt>
              <c:pt idx="1">
                <c:v>249508</c:v>
              </c:pt>
              <c:pt idx="2">
                <c:v>194748</c:v>
              </c:pt>
              <c:pt idx="3">
                <c:v>257717</c:v>
              </c:pt>
              <c:pt idx="4">
                <c:v>96082</c:v>
              </c:pt>
              <c:pt idx="5">
                <c:v>80868</c:v>
              </c:pt>
              <c:pt idx="6">
                <c:v>220373</c:v>
              </c:pt>
              <c:pt idx="7">
                <c:v>227633</c:v>
              </c:pt>
              <c:pt idx="8">
                <c:v>216812</c:v>
              </c:pt>
              <c:pt idx="9">
                <c:v>225214</c:v>
              </c:pt>
              <c:pt idx="10">
                <c:v>229256</c:v>
              </c:pt>
              <c:pt idx="11">
                <c:v>217622</c:v>
              </c:pt>
              <c:pt idx="12">
                <c:v>8085.98</c:v>
              </c:pt>
            </c:numLit>
          </c:val>
          <c:extLst>
            <c:ext xmlns:c16="http://schemas.microsoft.com/office/drawing/2014/chart" uri="{C3380CC4-5D6E-409C-BE32-E72D297353CC}">
              <c16:uniqueId val="{00000006-E628-4109-B34E-2245709F360D}"/>
            </c:ext>
          </c:extLst>
        </c:ser>
        <c:ser>
          <c:idx val="7"/>
          <c:order val="7"/>
          <c:invertIfNegative val="0"/>
          <c:val>
            <c:numLit>
              <c:formatCode>General</c:formatCode>
              <c:ptCount val="13"/>
              <c:pt idx="0">
                <c:v>297700</c:v>
              </c:pt>
              <c:pt idx="1">
                <c:v>258847</c:v>
              </c:pt>
              <c:pt idx="2">
                <c:v>216521</c:v>
              </c:pt>
              <c:pt idx="3">
                <c:v>264552</c:v>
              </c:pt>
              <c:pt idx="4">
                <c:v>138180</c:v>
              </c:pt>
              <c:pt idx="5">
                <c:v>155901</c:v>
              </c:pt>
              <c:pt idx="6">
                <c:v>241275</c:v>
              </c:pt>
              <c:pt idx="7">
                <c:v>238059</c:v>
              </c:pt>
              <c:pt idx="8">
                <c:v>222538</c:v>
              </c:pt>
              <c:pt idx="9">
                <c:v>224655</c:v>
              </c:pt>
              <c:pt idx="10">
                <c:v>231337</c:v>
              </c:pt>
              <c:pt idx="11">
                <c:v>227390</c:v>
              </c:pt>
              <c:pt idx="12">
                <c:v>-11915.9</c:v>
              </c:pt>
            </c:numLit>
          </c:val>
          <c:extLst>
            <c:ext xmlns:c16="http://schemas.microsoft.com/office/drawing/2014/chart" uri="{C3380CC4-5D6E-409C-BE32-E72D297353CC}">
              <c16:uniqueId val="{00000007-E628-4109-B34E-2245709F3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3221256"/>
        <c:axId val="1"/>
      </c:barChart>
      <c:catAx>
        <c:axId val="523221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52322125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k-SK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k-SK"/>
    </a:p>
  </c:txPr>
  <c:printSettings>
    <c:headerFooter/>
    <c:pageMargins b="0.74803149606299268" l="0.70866141732283516" r="0.70866141732283516" t="0.74803149606299268" header="0.31496062992126028" footer="0.31496062992126028"/>
    <c:pageSetup orientation="landscape"/>
  </c:printSettings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521-49AC-BCBE-5E31A9B7E16B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6521-49AC-BCBE-5E31A9B7E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3223880"/>
        <c:axId val="1"/>
        <c:axId val="0"/>
      </c:bar3DChart>
      <c:catAx>
        <c:axId val="523223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2322388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87F-43D5-90A0-A4F3CE403BF2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587F-43D5-90A0-A4F3CE403B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3226504"/>
        <c:axId val="1"/>
        <c:axId val="0"/>
      </c:bar3DChart>
      <c:catAx>
        <c:axId val="523226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2322650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07A-4841-8981-8D260850DA57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807A-4841-8981-8D260850DA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3228800"/>
        <c:axId val="1"/>
      </c:barChart>
      <c:catAx>
        <c:axId val="523228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32288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144-49A6-AB5B-D39C6D1BE2E1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1144-49A6-AB5B-D39C6D1BE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4139464"/>
        <c:axId val="1"/>
      </c:barChart>
      <c:catAx>
        <c:axId val="484139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4841394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446-4CED-AFDB-63AA966A39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3231424"/>
        <c:axId val="1"/>
        <c:axId val="0"/>
      </c:bar3DChart>
      <c:catAx>
        <c:axId val="52323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323142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A19-45DF-82F2-74E818BF0BE8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AA19-45DF-82F2-74E818BF0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3234048"/>
        <c:axId val="1"/>
        <c:axId val="0"/>
      </c:bar3DChart>
      <c:catAx>
        <c:axId val="52323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3234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6BC-42CF-A114-A1229AC0435B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16BC-42CF-A114-A1229AC043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3236344"/>
        <c:axId val="1"/>
        <c:axId val="0"/>
      </c:bar3DChart>
      <c:catAx>
        <c:axId val="523236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2323634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398-45FC-8C7C-CDB7B2360714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E398-45FC-8C7C-CDB7B2360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3238640"/>
        <c:axId val="1"/>
      </c:barChart>
      <c:catAx>
        <c:axId val="523238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323864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0FD-4F00-8A0D-ED1789CBBC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3241264"/>
        <c:axId val="1"/>
        <c:axId val="0"/>
      </c:bar3DChart>
      <c:catAx>
        <c:axId val="523241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32412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8C2-4F75-8351-E07CDDDD8A47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A8C2-4F75-8351-E07CDDDD8A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3243888"/>
        <c:axId val="1"/>
        <c:axId val="0"/>
      </c:bar3DChart>
      <c:catAx>
        <c:axId val="523243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32438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9B9-4664-A0C9-3D7F378E8FC3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E9B9-4664-A0C9-3D7F378E8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3246184"/>
        <c:axId val="1"/>
        <c:axId val="0"/>
      </c:bar3DChart>
      <c:catAx>
        <c:axId val="523246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2324618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Lit>
              <c:formatCode>General</c:formatCode>
              <c:ptCount val="13"/>
              <c:pt idx="0">
                <c:v>143661.16</c:v>
              </c:pt>
              <c:pt idx="1">
                <c:v>202082.22</c:v>
              </c:pt>
              <c:pt idx="2">
                <c:v>129514.04</c:v>
              </c:pt>
              <c:pt idx="3">
                <c:v>262526.78999999899</c:v>
              </c:pt>
              <c:pt idx="4">
                <c:v>202736.37</c:v>
              </c:pt>
              <c:pt idx="5">
                <c:v>50146.29</c:v>
              </c:pt>
              <c:pt idx="6">
                <c:v>153615.609999999</c:v>
              </c:pt>
              <c:pt idx="7">
                <c:v>180702.62</c:v>
              </c:pt>
              <c:pt idx="8">
                <c:v>145498.9</c:v>
              </c:pt>
              <c:pt idx="9">
                <c:v>162257.29</c:v>
              </c:pt>
              <c:pt idx="10">
                <c:v>164809.829999999</c:v>
              </c:pt>
              <c:pt idx="11">
                <c:v>155932.32</c:v>
              </c:pt>
              <c:pt idx="12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F4D-404F-99CC-34ACE1746D96}"/>
            </c:ext>
          </c:extLst>
        </c:ser>
        <c:ser>
          <c:idx val="1"/>
          <c:order val="1"/>
          <c:invertIfNegative val="0"/>
          <c:val>
            <c:numLit>
              <c:formatCode>General</c:formatCode>
              <c:ptCount val="13"/>
              <c:pt idx="0">
                <c:v>253313.58</c:v>
              </c:pt>
              <c:pt idx="1">
                <c:v>213991.97</c:v>
              </c:pt>
              <c:pt idx="2">
                <c:v>143848.37</c:v>
              </c:pt>
              <c:pt idx="3">
                <c:v>252332.37</c:v>
              </c:pt>
              <c:pt idx="4">
                <c:v>170773.35</c:v>
              </c:pt>
              <c:pt idx="5">
                <c:v>26478.76</c:v>
              </c:pt>
              <c:pt idx="6">
                <c:v>178074.39</c:v>
              </c:pt>
              <c:pt idx="7">
                <c:v>188472.42</c:v>
              </c:pt>
              <c:pt idx="8">
                <c:v>165313.019999999</c:v>
              </c:pt>
              <c:pt idx="9">
                <c:v>171592.64</c:v>
              </c:pt>
              <c:pt idx="10">
                <c:v>183134.04</c:v>
              </c:pt>
              <c:pt idx="11">
                <c:v>182772.46</c:v>
              </c:pt>
              <c:pt idx="12">
                <c:v>116641.9</c:v>
              </c:pt>
            </c:numLit>
          </c:val>
          <c:extLst>
            <c:ext xmlns:c16="http://schemas.microsoft.com/office/drawing/2014/chart" uri="{C3380CC4-5D6E-409C-BE32-E72D297353CC}">
              <c16:uniqueId val="{00000001-2F4D-404F-99CC-34ACE1746D96}"/>
            </c:ext>
          </c:extLst>
        </c:ser>
        <c:ser>
          <c:idx val="2"/>
          <c:order val="2"/>
          <c:invertIfNegative val="0"/>
          <c:val>
            <c:numLit>
              <c:formatCode>General</c:formatCode>
              <c:ptCount val="13"/>
              <c:pt idx="0">
                <c:v>269742.12</c:v>
              </c:pt>
              <c:pt idx="1">
                <c:v>228563.63</c:v>
              </c:pt>
              <c:pt idx="2">
                <c:v>162363.269999999</c:v>
              </c:pt>
              <c:pt idx="3">
                <c:v>233390.92</c:v>
              </c:pt>
              <c:pt idx="4">
                <c:v>232693.62</c:v>
              </c:pt>
              <c:pt idx="5">
                <c:v>21423.89</c:v>
              </c:pt>
              <c:pt idx="6">
                <c:v>188255.13</c:v>
              </c:pt>
              <c:pt idx="7">
                <c:v>211266.45</c:v>
              </c:pt>
              <c:pt idx="8">
                <c:v>184705.01</c:v>
              </c:pt>
              <c:pt idx="9">
                <c:v>195210.25</c:v>
              </c:pt>
              <c:pt idx="10">
                <c:v>206070.24</c:v>
              </c:pt>
              <c:pt idx="11">
                <c:v>201237.14</c:v>
              </c:pt>
              <c:pt idx="12">
                <c:v>19256.54</c:v>
              </c:pt>
            </c:numLit>
          </c:val>
          <c:extLst>
            <c:ext xmlns:c16="http://schemas.microsoft.com/office/drawing/2014/chart" uri="{C3380CC4-5D6E-409C-BE32-E72D297353CC}">
              <c16:uniqueId val="{00000002-2F4D-404F-99CC-34ACE1746D96}"/>
            </c:ext>
          </c:extLst>
        </c:ser>
        <c:ser>
          <c:idx val="3"/>
          <c:order val="3"/>
          <c:invertIfNegative val="0"/>
          <c:val>
            <c:numLit>
              <c:formatCode>General</c:formatCode>
              <c:ptCount val="13"/>
              <c:pt idx="0">
                <c:v>313339.84000000003</c:v>
              </c:pt>
              <c:pt idx="1">
                <c:v>261941.35</c:v>
              </c:pt>
              <c:pt idx="2">
                <c:v>195960.3</c:v>
              </c:pt>
              <c:pt idx="3">
                <c:v>302535.75</c:v>
              </c:pt>
              <c:pt idx="4">
                <c:v>213886.58</c:v>
              </c:pt>
              <c:pt idx="5">
                <c:v>132816.87</c:v>
              </c:pt>
              <c:pt idx="6">
                <c:v>226465.21</c:v>
              </c:pt>
              <c:pt idx="7">
                <c:v>249186.35</c:v>
              </c:pt>
              <c:pt idx="8">
                <c:v>216064.76</c:v>
              </c:pt>
              <c:pt idx="9">
                <c:v>229690.37</c:v>
              </c:pt>
              <c:pt idx="10">
                <c:v>237204.81</c:v>
              </c:pt>
              <c:pt idx="11">
                <c:v>224744.9</c:v>
              </c:pt>
              <c:pt idx="12">
                <c:v>41158.239999999903</c:v>
              </c:pt>
            </c:numLit>
          </c:val>
          <c:extLst>
            <c:ext xmlns:c16="http://schemas.microsoft.com/office/drawing/2014/chart" uri="{C3380CC4-5D6E-409C-BE32-E72D297353CC}">
              <c16:uniqueId val="{00000003-2F4D-404F-99CC-34ACE1746D96}"/>
            </c:ext>
          </c:extLst>
        </c:ser>
        <c:ser>
          <c:idx val="4"/>
          <c:order val="4"/>
          <c:invertIfNegative val="0"/>
          <c:val>
            <c:numLit>
              <c:formatCode>General</c:formatCode>
              <c:ptCount val="13"/>
              <c:pt idx="0">
                <c:v>360664</c:v>
              </c:pt>
              <c:pt idx="1">
                <c:v>245807</c:v>
              </c:pt>
              <c:pt idx="2">
                <c:v>215731</c:v>
              </c:pt>
              <c:pt idx="3">
                <c:v>349057</c:v>
              </c:pt>
              <c:pt idx="4">
                <c:v>135228</c:v>
              </c:pt>
              <c:pt idx="5">
                <c:v>120488</c:v>
              </c:pt>
              <c:pt idx="6">
                <c:v>192765</c:v>
              </c:pt>
              <c:pt idx="7">
                <c:v>211486</c:v>
              </c:pt>
              <c:pt idx="8">
                <c:v>182700</c:v>
              </c:pt>
              <c:pt idx="9">
                <c:v>194085</c:v>
              </c:pt>
              <c:pt idx="10">
                <c:v>198783</c:v>
              </c:pt>
              <c:pt idx="11">
                <c:v>187232</c:v>
              </c:pt>
              <c:pt idx="12">
                <c:v>49619.03</c:v>
              </c:pt>
            </c:numLit>
          </c:val>
          <c:extLst>
            <c:ext xmlns:c16="http://schemas.microsoft.com/office/drawing/2014/chart" uri="{C3380CC4-5D6E-409C-BE32-E72D297353CC}">
              <c16:uniqueId val="{00000004-2F4D-404F-99CC-34ACE1746D96}"/>
            </c:ext>
          </c:extLst>
        </c:ser>
        <c:ser>
          <c:idx val="5"/>
          <c:order val="5"/>
          <c:invertIfNegative val="0"/>
          <c:val>
            <c:numLit>
              <c:formatCode>General</c:formatCode>
              <c:ptCount val="13"/>
              <c:pt idx="0">
                <c:v>290047</c:v>
              </c:pt>
              <c:pt idx="1">
                <c:v>227179</c:v>
              </c:pt>
              <c:pt idx="2">
                <c:v>179997</c:v>
              </c:pt>
              <c:pt idx="3">
                <c:v>243473</c:v>
              </c:pt>
              <c:pt idx="4">
                <c:v>68463</c:v>
              </c:pt>
              <c:pt idx="5">
                <c:v>29514</c:v>
              </c:pt>
              <c:pt idx="6">
                <c:v>188375</c:v>
              </c:pt>
              <c:pt idx="7">
                <c:v>209950</c:v>
              </c:pt>
              <c:pt idx="8">
                <c:v>193666</c:v>
              </c:pt>
              <c:pt idx="9">
                <c:v>195649</c:v>
              </c:pt>
              <c:pt idx="10">
                <c:v>203189</c:v>
              </c:pt>
              <c:pt idx="11">
                <c:v>199637</c:v>
              </c:pt>
              <c:pt idx="12">
                <c:v>-70554.13</c:v>
              </c:pt>
            </c:numLit>
          </c:val>
          <c:extLst>
            <c:ext xmlns:c16="http://schemas.microsoft.com/office/drawing/2014/chart" uri="{C3380CC4-5D6E-409C-BE32-E72D297353CC}">
              <c16:uniqueId val="{00000005-2F4D-404F-99CC-34ACE1746D96}"/>
            </c:ext>
          </c:extLst>
        </c:ser>
        <c:ser>
          <c:idx val="6"/>
          <c:order val="6"/>
          <c:invertIfNegative val="0"/>
          <c:val>
            <c:numLit>
              <c:formatCode>General</c:formatCode>
              <c:ptCount val="13"/>
              <c:pt idx="0">
                <c:v>290050</c:v>
              </c:pt>
              <c:pt idx="1">
                <c:v>249508</c:v>
              </c:pt>
              <c:pt idx="2">
                <c:v>194748</c:v>
              </c:pt>
              <c:pt idx="3">
                <c:v>257717</c:v>
              </c:pt>
              <c:pt idx="4">
                <c:v>96082</c:v>
              </c:pt>
              <c:pt idx="5">
                <c:v>80868</c:v>
              </c:pt>
              <c:pt idx="6">
                <c:v>220373</c:v>
              </c:pt>
              <c:pt idx="7">
                <c:v>227633</c:v>
              </c:pt>
              <c:pt idx="8">
                <c:v>216812</c:v>
              </c:pt>
              <c:pt idx="9">
                <c:v>225214</c:v>
              </c:pt>
              <c:pt idx="10">
                <c:v>229256</c:v>
              </c:pt>
              <c:pt idx="11">
                <c:v>217622</c:v>
              </c:pt>
              <c:pt idx="12">
                <c:v>8085.98</c:v>
              </c:pt>
            </c:numLit>
          </c:val>
          <c:extLst>
            <c:ext xmlns:c16="http://schemas.microsoft.com/office/drawing/2014/chart" uri="{C3380CC4-5D6E-409C-BE32-E72D297353CC}">
              <c16:uniqueId val="{00000006-2F4D-404F-99CC-34ACE1746D96}"/>
            </c:ext>
          </c:extLst>
        </c:ser>
        <c:ser>
          <c:idx val="7"/>
          <c:order val="7"/>
          <c:invertIfNegative val="0"/>
          <c:val>
            <c:numLit>
              <c:formatCode>General</c:formatCode>
              <c:ptCount val="13"/>
              <c:pt idx="0">
                <c:v>297700</c:v>
              </c:pt>
              <c:pt idx="1">
                <c:v>258847</c:v>
              </c:pt>
              <c:pt idx="2">
                <c:v>216521</c:v>
              </c:pt>
              <c:pt idx="3">
                <c:v>264552</c:v>
              </c:pt>
              <c:pt idx="4">
                <c:v>138180</c:v>
              </c:pt>
              <c:pt idx="5">
                <c:v>155901</c:v>
              </c:pt>
              <c:pt idx="6">
                <c:v>241275</c:v>
              </c:pt>
              <c:pt idx="7">
                <c:v>238059</c:v>
              </c:pt>
              <c:pt idx="8">
                <c:v>222538</c:v>
              </c:pt>
              <c:pt idx="9">
                <c:v>224655</c:v>
              </c:pt>
              <c:pt idx="10">
                <c:v>231337</c:v>
              </c:pt>
              <c:pt idx="11">
                <c:v>227390</c:v>
              </c:pt>
              <c:pt idx="12">
                <c:v>-11915.9</c:v>
              </c:pt>
            </c:numLit>
          </c:val>
          <c:extLst>
            <c:ext xmlns:c16="http://schemas.microsoft.com/office/drawing/2014/chart" uri="{C3380CC4-5D6E-409C-BE32-E72D297353CC}">
              <c16:uniqueId val="{00000007-2F4D-404F-99CC-34ACE1746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3248480"/>
        <c:axId val="1"/>
      </c:barChart>
      <c:catAx>
        <c:axId val="52324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52324848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k-SK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k-SK"/>
    </a:p>
  </c:txPr>
  <c:printSettings>
    <c:headerFooter/>
    <c:pageMargins b="0.74803149606299268" l="0.70866141732283516" r="0.70866141732283516" t="0.74803149606299268" header="0.31496062992126028" footer="0.31496062992126028"/>
    <c:pageSetup orientation="landscape"/>
  </c:printSettings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B6D-44C2-932C-6C79C5C054BA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1B6D-44C2-932C-6C79C5C054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3251104"/>
        <c:axId val="1"/>
        <c:axId val="0"/>
      </c:bar3DChart>
      <c:catAx>
        <c:axId val="523251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2325110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523-420B-9FC0-235FB21FDB4A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C523-420B-9FC0-235FB21FDB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3253400"/>
        <c:axId val="1"/>
      </c:barChart>
      <c:catAx>
        <c:axId val="523253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32534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78" r="0.75000000000000078" t="1" header="0.49212598450000034" footer="0.49212598450000034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15A-4EE6-9AC7-139E17B68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84142088"/>
        <c:axId val="1"/>
        <c:axId val="0"/>
      </c:bar3DChart>
      <c:catAx>
        <c:axId val="484142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4841420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362-4A80-93A5-84B12A712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3256024"/>
        <c:axId val="1"/>
        <c:axId val="0"/>
      </c:bar3DChart>
      <c:catAx>
        <c:axId val="523256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325602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78" r="0.75000000000000078" t="1" header="0.49212598450000034" footer="0.49212598450000034"/>
    <c:pageSetup/>
  </c:printSettings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84C-4E89-B439-04129598A349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384C-4E89-B439-04129598A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6224832"/>
        <c:axId val="1"/>
        <c:axId val="0"/>
      </c:bar3DChart>
      <c:catAx>
        <c:axId val="526224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6224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78" r="0.75000000000000078" t="1" header="0.49212598450000034" footer="0.49212598450000034"/>
    <c:pageSetup/>
  </c:printSettings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F5E-48E8-A3EB-3B11939190A7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0F5E-48E8-A3EB-3B11939190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6227128"/>
        <c:axId val="1"/>
        <c:axId val="0"/>
      </c:bar3DChart>
      <c:catAx>
        <c:axId val="526227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2622712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78" r="0.75000000000000078" t="1" header="0.49212598450000034" footer="0.49212598450000034"/>
    <c:pageSetup/>
  </c:printSettings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969-492F-AE95-D4EE4AABD9E5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0969-492F-AE95-D4EE4AABD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6229424"/>
        <c:axId val="1"/>
      </c:barChart>
      <c:catAx>
        <c:axId val="526229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62294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78" r="0.75000000000000078" t="1" header="0.49212598450000034" footer="0.49212598450000034"/>
    <c:pageSetup/>
  </c:printSettings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2F5-4B96-B366-9DB1D70E80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6232048"/>
        <c:axId val="1"/>
        <c:axId val="0"/>
      </c:bar3DChart>
      <c:catAx>
        <c:axId val="526232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62320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78" r="0.75000000000000078" t="1" header="0.49212598450000034" footer="0.49212598450000034"/>
    <c:pageSetup/>
  </c:printSettings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553-4CB3-97A0-C690EE5D6405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0553-4CB3-97A0-C690EE5D6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6234672"/>
        <c:axId val="1"/>
        <c:axId val="0"/>
      </c:bar3DChart>
      <c:catAx>
        <c:axId val="526234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6234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78" r="0.75000000000000078" t="1" header="0.49212598450000034" footer="0.49212598450000034"/>
    <c:pageSetup/>
  </c:printSettings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480-434C-81A3-A56018979EB5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C480-434C-81A3-A56018979E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6236968"/>
        <c:axId val="1"/>
        <c:axId val="0"/>
      </c:bar3DChart>
      <c:catAx>
        <c:axId val="526236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2623696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78" r="0.75000000000000078" t="1" header="0.49212598450000034" footer="0.49212598450000034"/>
    <c:pageSetup/>
  </c:printSettings>
</c:chartSpace>
</file>

<file path=xl/charts/chart4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'[3]porovnanie '!$B$5:$N$5</c:f>
              <c:strCache>
                <c:ptCount val="13"/>
                <c:pt idx="0">
                  <c:v>január</c:v>
                </c:pt>
                <c:pt idx="1">
                  <c:v>február</c:v>
                </c:pt>
                <c:pt idx="2">
                  <c:v>marec</c:v>
                </c:pt>
                <c:pt idx="3">
                  <c:v>apríl</c:v>
                </c:pt>
                <c:pt idx="4">
                  <c:v>máj</c:v>
                </c:pt>
                <c:pt idx="5">
                  <c:v>jún</c:v>
                </c:pt>
                <c:pt idx="6">
                  <c:v>júl</c:v>
                </c:pt>
                <c:pt idx="7">
                  <c:v>august</c:v>
                </c:pt>
                <c:pt idx="8">
                  <c:v>september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  <c:pt idx="12">
                  <c:v>dorovnanie</c:v>
                </c:pt>
              </c:strCache>
            </c:strRef>
          </c:cat>
          <c:val>
            <c:numRef>
              <c:f>'[3]porovnanie '!$B$6:$N$6</c:f>
              <c:numCache>
                <c:formatCode>General</c:formatCode>
                <c:ptCount val="13"/>
                <c:pt idx="0">
                  <c:v>143661.16</c:v>
                </c:pt>
                <c:pt idx="1">
                  <c:v>202082.22</c:v>
                </c:pt>
                <c:pt idx="2">
                  <c:v>129514.04</c:v>
                </c:pt>
                <c:pt idx="3">
                  <c:v>262526.78999999998</c:v>
                </c:pt>
                <c:pt idx="4">
                  <c:v>202736.37</c:v>
                </c:pt>
                <c:pt idx="5">
                  <c:v>50146.29</c:v>
                </c:pt>
                <c:pt idx="6">
                  <c:v>153615.60999999999</c:v>
                </c:pt>
                <c:pt idx="7">
                  <c:v>180702.62</c:v>
                </c:pt>
                <c:pt idx="8">
                  <c:v>145498.9</c:v>
                </c:pt>
                <c:pt idx="9">
                  <c:v>162257.29</c:v>
                </c:pt>
                <c:pt idx="10">
                  <c:v>164809.82999999999</c:v>
                </c:pt>
                <c:pt idx="11">
                  <c:v>155932.32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CC-4160-BA08-98B0B54A282A}"/>
            </c:ext>
          </c:extLst>
        </c:ser>
        <c:ser>
          <c:idx val="1"/>
          <c:order val="1"/>
          <c:invertIfNegative val="0"/>
          <c:cat>
            <c:strRef>
              <c:f>'[3]porovnanie '!$B$5:$N$5</c:f>
              <c:strCache>
                <c:ptCount val="13"/>
                <c:pt idx="0">
                  <c:v>január</c:v>
                </c:pt>
                <c:pt idx="1">
                  <c:v>február</c:v>
                </c:pt>
                <c:pt idx="2">
                  <c:v>marec</c:v>
                </c:pt>
                <c:pt idx="3">
                  <c:v>apríl</c:v>
                </c:pt>
                <c:pt idx="4">
                  <c:v>máj</c:v>
                </c:pt>
                <c:pt idx="5">
                  <c:v>jún</c:v>
                </c:pt>
                <c:pt idx="6">
                  <c:v>júl</c:v>
                </c:pt>
                <c:pt idx="7">
                  <c:v>august</c:v>
                </c:pt>
                <c:pt idx="8">
                  <c:v>september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  <c:pt idx="12">
                  <c:v>dorovnanie</c:v>
                </c:pt>
              </c:strCache>
            </c:strRef>
          </c:cat>
          <c:val>
            <c:numRef>
              <c:f>'[3]porovnanie '!$B$7:$N$7</c:f>
              <c:numCache>
                <c:formatCode>General</c:formatCode>
                <c:ptCount val="13"/>
                <c:pt idx="0">
                  <c:v>253313.58</c:v>
                </c:pt>
                <c:pt idx="1">
                  <c:v>213991.97</c:v>
                </c:pt>
                <c:pt idx="2">
                  <c:v>143848.37</c:v>
                </c:pt>
                <c:pt idx="3">
                  <c:v>252332.37</c:v>
                </c:pt>
                <c:pt idx="4">
                  <c:v>170773.35</c:v>
                </c:pt>
                <c:pt idx="5">
                  <c:v>26478.76</c:v>
                </c:pt>
                <c:pt idx="6">
                  <c:v>178074.39</c:v>
                </c:pt>
                <c:pt idx="7">
                  <c:v>188472.42</c:v>
                </c:pt>
                <c:pt idx="8">
                  <c:v>165313.01999999999</c:v>
                </c:pt>
                <c:pt idx="9">
                  <c:v>171592.64</c:v>
                </c:pt>
                <c:pt idx="10">
                  <c:v>183134.04</c:v>
                </c:pt>
                <c:pt idx="11">
                  <c:v>182772.46</c:v>
                </c:pt>
                <c:pt idx="12">
                  <c:v>116641.9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CC-4160-BA08-98B0B54A282A}"/>
            </c:ext>
          </c:extLst>
        </c:ser>
        <c:ser>
          <c:idx val="2"/>
          <c:order val="2"/>
          <c:invertIfNegative val="0"/>
          <c:cat>
            <c:strRef>
              <c:f>'[3]porovnanie '!$B$5:$N$5</c:f>
              <c:strCache>
                <c:ptCount val="13"/>
                <c:pt idx="0">
                  <c:v>január</c:v>
                </c:pt>
                <c:pt idx="1">
                  <c:v>február</c:v>
                </c:pt>
                <c:pt idx="2">
                  <c:v>marec</c:v>
                </c:pt>
                <c:pt idx="3">
                  <c:v>apríl</c:v>
                </c:pt>
                <c:pt idx="4">
                  <c:v>máj</c:v>
                </c:pt>
                <c:pt idx="5">
                  <c:v>jún</c:v>
                </c:pt>
                <c:pt idx="6">
                  <c:v>júl</c:v>
                </c:pt>
                <c:pt idx="7">
                  <c:v>august</c:v>
                </c:pt>
                <c:pt idx="8">
                  <c:v>september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  <c:pt idx="12">
                  <c:v>dorovnanie</c:v>
                </c:pt>
              </c:strCache>
            </c:strRef>
          </c:cat>
          <c:val>
            <c:numRef>
              <c:f>'[3]porovnanie '!$B$8:$N$8</c:f>
              <c:numCache>
                <c:formatCode>General</c:formatCode>
                <c:ptCount val="13"/>
                <c:pt idx="0">
                  <c:v>269742.12</c:v>
                </c:pt>
                <c:pt idx="1">
                  <c:v>228563.63</c:v>
                </c:pt>
                <c:pt idx="2">
                  <c:v>162363.26999999999</c:v>
                </c:pt>
                <c:pt idx="3">
                  <c:v>233390.92</c:v>
                </c:pt>
                <c:pt idx="4">
                  <c:v>232693.62</c:v>
                </c:pt>
                <c:pt idx="5">
                  <c:v>21423.89</c:v>
                </c:pt>
                <c:pt idx="6">
                  <c:v>188255.13</c:v>
                </c:pt>
                <c:pt idx="7">
                  <c:v>211266.45</c:v>
                </c:pt>
                <c:pt idx="8">
                  <c:v>184705.01</c:v>
                </c:pt>
                <c:pt idx="9">
                  <c:v>195210.25</c:v>
                </c:pt>
                <c:pt idx="10">
                  <c:v>206070.24</c:v>
                </c:pt>
                <c:pt idx="11">
                  <c:v>201237.14</c:v>
                </c:pt>
                <c:pt idx="12">
                  <c:v>19256.54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CC-4160-BA08-98B0B54A282A}"/>
            </c:ext>
          </c:extLst>
        </c:ser>
        <c:ser>
          <c:idx val="3"/>
          <c:order val="3"/>
          <c:invertIfNegative val="0"/>
          <c:cat>
            <c:strRef>
              <c:f>'[3]porovnanie '!$B$5:$N$5</c:f>
              <c:strCache>
                <c:ptCount val="13"/>
                <c:pt idx="0">
                  <c:v>január</c:v>
                </c:pt>
                <c:pt idx="1">
                  <c:v>február</c:v>
                </c:pt>
                <c:pt idx="2">
                  <c:v>marec</c:v>
                </c:pt>
                <c:pt idx="3">
                  <c:v>apríl</c:v>
                </c:pt>
                <c:pt idx="4">
                  <c:v>máj</c:v>
                </c:pt>
                <c:pt idx="5">
                  <c:v>jún</c:v>
                </c:pt>
                <c:pt idx="6">
                  <c:v>júl</c:v>
                </c:pt>
                <c:pt idx="7">
                  <c:v>august</c:v>
                </c:pt>
                <c:pt idx="8">
                  <c:v>september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  <c:pt idx="12">
                  <c:v>dorovnanie</c:v>
                </c:pt>
              </c:strCache>
            </c:strRef>
          </c:cat>
          <c:val>
            <c:numRef>
              <c:f>'[3]porovnanie '!$B$9:$N$9</c:f>
              <c:numCache>
                <c:formatCode>General</c:formatCode>
                <c:ptCount val="13"/>
                <c:pt idx="0">
                  <c:v>313339.84000000003</c:v>
                </c:pt>
                <c:pt idx="1">
                  <c:v>261941.35</c:v>
                </c:pt>
                <c:pt idx="2">
                  <c:v>195960.3</c:v>
                </c:pt>
                <c:pt idx="3">
                  <c:v>302535.75</c:v>
                </c:pt>
                <c:pt idx="4">
                  <c:v>213886.58</c:v>
                </c:pt>
                <c:pt idx="5">
                  <c:v>132816.87</c:v>
                </c:pt>
                <c:pt idx="6">
                  <c:v>226465.21</c:v>
                </c:pt>
                <c:pt idx="7">
                  <c:v>249186.35</c:v>
                </c:pt>
                <c:pt idx="8">
                  <c:v>216064.76</c:v>
                </c:pt>
                <c:pt idx="9">
                  <c:v>229690.37</c:v>
                </c:pt>
                <c:pt idx="10">
                  <c:v>237204.81</c:v>
                </c:pt>
                <c:pt idx="11">
                  <c:v>224744.9</c:v>
                </c:pt>
                <c:pt idx="12">
                  <c:v>41158.239999999998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CC-4160-BA08-98B0B54A282A}"/>
            </c:ext>
          </c:extLst>
        </c:ser>
        <c:ser>
          <c:idx val="4"/>
          <c:order val="4"/>
          <c:invertIfNegative val="0"/>
          <c:cat>
            <c:strRef>
              <c:f>'[3]porovnanie '!$B$5:$N$5</c:f>
              <c:strCache>
                <c:ptCount val="13"/>
                <c:pt idx="0">
                  <c:v>január</c:v>
                </c:pt>
                <c:pt idx="1">
                  <c:v>február</c:v>
                </c:pt>
                <c:pt idx="2">
                  <c:v>marec</c:v>
                </c:pt>
                <c:pt idx="3">
                  <c:v>apríl</c:v>
                </c:pt>
                <c:pt idx="4">
                  <c:v>máj</c:v>
                </c:pt>
                <c:pt idx="5">
                  <c:v>jún</c:v>
                </c:pt>
                <c:pt idx="6">
                  <c:v>júl</c:v>
                </c:pt>
                <c:pt idx="7">
                  <c:v>august</c:v>
                </c:pt>
                <c:pt idx="8">
                  <c:v>september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  <c:pt idx="12">
                  <c:v>dorovnanie</c:v>
                </c:pt>
              </c:strCache>
            </c:strRef>
          </c:cat>
          <c:val>
            <c:numRef>
              <c:f>'[3]porovnanie '!$B$10:$N$10</c:f>
              <c:numCache>
                <c:formatCode>General</c:formatCode>
                <c:ptCount val="13"/>
                <c:pt idx="0">
                  <c:v>360664</c:v>
                </c:pt>
                <c:pt idx="1">
                  <c:v>245807</c:v>
                </c:pt>
                <c:pt idx="2">
                  <c:v>215731</c:v>
                </c:pt>
                <c:pt idx="3">
                  <c:v>349057</c:v>
                </c:pt>
                <c:pt idx="4">
                  <c:v>135228</c:v>
                </c:pt>
                <c:pt idx="5">
                  <c:v>120488</c:v>
                </c:pt>
                <c:pt idx="6">
                  <c:v>192765</c:v>
                </c:pt>
                <c:pt idx="7">
                  <c:v>211486</c:v>
                </c:pt>
                <c:pt idx="8">
                  <c:v>182700</c:v>
                </c:pt>
                <c:pt idx="9">
                  <c:v>194085</c:v>
                </c:pt>
                <c:pt idx="10">
                  <c:v>198783</c:v>
                </c:pt>
                <c:pt idx="11">
                  <c:v>187232</c:v>
                </c:pt>
                <c:pt idx="12">
                  <c:v>49619.03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CC-4160-BA08-98B0B54A282A}"/>
            </c:ext>
          </c:extLst>
        </c:ser>
        <c:ser>
          <c:idx val="5"/>
          <c:order val="5"/>
          <c:invertIfNegative val="0"/>
          <c:cat>
            <c:strRef>
              <c:f>'[3]porovnanie '!$B$5:$N$5</c:f>
              <c:strCache>
                <c:ptCount val="13"/>
                <c:pt idx="0">
                  <c:v>január</c:v>
                </c:pt>
                <c:pt idx="1">
                  <c:v>február</c:v>
                </c:pt>
                <c:pt idx="2">
                  <c:v>marec</c:v>
                </c:pt>
                <c:pt idx="3">
                  <c:v>apríl</c:v>
                </c:pt>
                <c:pt idx="4">
                  <c:v>máj</c:v>
                </c:pt>
                <c:pt idx="5">
                  <c:v>jún</c:v>
                </c:pt>
                <c:pt idx="6">
                  <c:v>júl</c:v>
                </c:pt>
                <c:pt idx="7">
                  <c:v>august</c:v>
                </c:pt>
                <c:pt idx="8">
                  <c:v>september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  <c:pt idx="12">
                  <c:v>dorovnanie</c:v>
                </c:pt>
              </c:strCache>
            </c:strRef>
          </c:cat>
          <c:val>
            <c:numRef>
              <c:f>'[3]porovnanie '!$B$11:$N$11</c:f>
              <c:numCache>
                <c:formatCode>General</c:formatCode>
                <c:ptCount val="13"/>
                <c:pt idx="0">
                  <c:v>290047</c:v>
                </c:pt>
                <c:pt idx="1">
                  <c:v>227179</c:v>
                </c:pt>
                <c:pt idx="2">
                  <c:v>179997</c:v>
                </c:pt>
                <c:pt idx="3">
                  <c:v>243473</c:v>
                </c:pt>
                <c:pt idx="4">
                  <c:v>68463</c:v>
                </c:pt>
                <c:pt idx="5">
                  <c:v>29514</c:v>
                </c:pt>
                <c:pt idx="6">
                  <c:v>188375</c:v>
                </c:pt>
                <c:pt idx="7">
                  <c:v>209950</c:v>
                </c:pt>
                <c:pt idx="8">
                  <c:v>193666</c:v>
                </c:pt>
                <c:pt idx="9">
                  <c:v>195649</c:v>
                </c:pt>
                <c:pt idx="10">
                  <c:v>203189</c:v>
                </c:pt>
                <c:pt idx="11">
                  <c:v>199637</c:v>
                </c:pt>
                <c:pt idx="12">
                  <c:v>-70554.13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BCC-4160-BA08-98B0B54A282A}"/>
            </c:ext>
          </c:extLst>
        </c:ser>
        <c:ser>
          <c:idx val="6"/>
          <c:order val="6"/>
          <c:invertIfNegative val="0"/>
          <c:cat>
            <c:strRef>
              <c:f>'[3]porovnanie '!$B$5:$N$5</c:f>
              <c:strCache>
                <c:ptCount val="13"/>
                <c:pt idx="0">
                  <c:v>január</c:v>
                </c:pt>
                <c:pt idx="1">
                  <c:v>február</c:v>
                </c:pt>
                <c:pt idx="2">
                  <c:v>marec</c:v>
                </c:pt>
                <c:pt idx="3">
                  <c:v>apríl</c:v>
                </c:pt>
                <c:pt idx="4">
                  <c:v>máj</c:v>
                </c:pt>
                <c:pt idx="5">
                  <c:v>jún</c:v>
                </c:pt>
                <c:pt idx="6">
                  <c:v>júl</c:v>
                </c:pt>
                <c:pt idx="7">
                  <c:v>august</c:v>
                </c:pt>
                <c:pt idx="8">
                  <c:v>september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  <c:pt idx="12">
                  <c:v>dorovnanie</c:v>
                </c:pt>
              </c:strCache>
            </c:strRef>
          </c:cat>
          <c:val>
            <c:numRef>
              <c:f>'[3]porovnanie '!$B$12:$N$12</c:f>
              <c:numCache>
                <c:formatCode>General</c:formatCode>
                <c:ptCount val="13"/>
                <c:pt idx="0">
                  <c:v>290050</c:v>
                </c:pt>
                <c:pt idx="1">
                  <c:v>249508</c:v>
                </c:pt>
                <c:pt idx="2">
                  <c:v>194748</c:v>
                </c:pt>
                <c:pt idx="3">
                  <c:v>257717</c:v>
                </c:pt>
                <c:pt idx="4">
                  <c:v>96082</c:v>
                </c:pt>
                <c:pt idx="5">
                  <c:v>80868</c:v>
                </c:pt>
                <c:pt idx="6">
                  <c:v>220373</c:v>
                </c:pt>
                <c:pt idx="7">
                  <c:v>227633</c:v>
                </c:pt>
                <c:pt idx="8">
                  <c:v>216812</c:v>
                </c:pt>
                <c:pt idx="9">
                  <c:v>225214</c:v>
                </c:pt>
                <c:pt idx="10">
                  <c:v>229256</c:v>
                </c:pt>
                <c:pt idx="11">
                  <c:v>217622</c:v>
                </c:pt>
                <c:pt idx="12">
                  <c:v>8085.98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BCC-4160-BA08-98B0B54A282A}"/>
            </c:ext>
          </c:extLst>
        </c:ser>
        <c:ser>
          <c:idx val="7"/>
          <c:order val="7"/>
          <c:invertIfNegative val="0"/>
          <c:cat>
            <c:strRef>
              <c:f>'[3]porovnanie '!$B$5:$N$5</c:f>
              <c:strCache>
                <c:ptCount val="13"/>
                <c:pt idx="0">
                  <c:v>január</c:v>
                </c:pt>
                <c:pt idx="1">
                  <c:v>február</c:v>
                </c:pt>
                <c:pt idx="2">
                  <c:v>marec</c:v>
                </c:pt>
                <c:pt idx="3">
                  <c:v>apríl</c:v>
                </c:pt>
                <c:pt idx="4">
                  <c:v>máj</c:v>
                </c:pt>
                <c:pt idx="5">
                  <c:v>jún</c:v>
                </c:pt>
                <c:pt idx="6">
                  <c:v>júl</c:v>
                </c:pt>
                <c:pt idx="7">
                  <c:v>august</c:v>
                </c:pt>
                <c:pt idx="8">
                  <c:v>september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  <c:pt idx="12">
                  <c:v>dorovnanie</c:v>
                </c:pt>
              </c:strCache>
            </c:strRef>
          </c:cat>
          <c:val>
            <c:numRef>
              <c:f>'[3]porovnanie '!$B$13:$N$13</c:f>
              <c:numCache>
                <c:formatCode>General</c:formatCode>
                <c:ptCount val="13"/>
                <c:pt idx="0">
                  <c:v>308779</c:v>
                </c:pt>
                <c:pt idx="1">
                  <c:v>217097</c:v>
                </c:pt>
                <c:pt idx="2">
                  <c:v>197617</c:v>
                </c:pt>
                <c:pt idx="3">
                  <c:v>236874</c:v>
                </c:pt>
                <c:pt idx="4">
                  <c:v>209870</c:v>
                </c:pt>
                <c:pt idx="5">
                  <c:v>63262</c:v>
                </c:pt>
                <c:pt idx="6">
                  <c:v>227105</c:v>
                </c:pt>
                <c:pt idx="7">
                  <c:v>221679</c:v>
                </c:pt>
                <c:pt idx="8">
                  <c:v>211039</c:v>
                </c:pt>
                <c:pt idx="9">
                  <c:v>217340</c:v>
                </c:pt>
                <c:pt idx="10">
                  <c:v>209925</c:v>
                </c:pt>
                <c:pt idx="11">
                  <c:v>212238</c:v>
                </c:pt>
                <c:pt idx="12">
                  <c:v>19932.93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BCC-4160-BA08-98B0B54A282A}"/>
            </c:ext>
          </c:extLst>
        </c:ser>
        <c:ser>
          <c:idx val="8"/>
          <c:order val="8"/>
          <c:invertIfNegative val="0"/>
          <c:cat>
            <c:strRef>
              <c:f>'[3]porovnanie '!$B$5:$N$5</c:f>
              <c:strCache>
                <c:ptCount val="13"/>
                <c:pt idx="0">
                  <c:v>január</c:v>
                </c:pt>
                <c:pt idx="1">
                  <c:v>február</c:v>
                </c:pt>
                <c:pt idx="2">
                  <c:v>marec</c:v>
                </c:pt>
                <c:pt idx="3">
                  <c:v>apríl</c:v>
                </c:pt>
                <c:pt idx="4">
                  <c:v>máj</c:v>
                </c:pt>
                <c:pt idx="5">
                  <c:v>jún</c:v>
                </c:pt>
                <c:pt idx="6">
                  <c:v>júl</c:v>
                </c:pt>
                <c:pt idx="7">
                  <c:v>august</c:v>
                </c:pt>
                <c:pt idx="8">
                  <c:v>september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  <c:pt idx="12">
                  <c:v>dorovnanie</c:v>
                </c:pt>
              </c:strCache>
            </c:strRef>
          </c:cat>
          <c:val>
            <c:numRef>
              <c:f>'[3]porovnanie '!$B$14:$N$14</c:f>
              <c:numCache>
                <c:formatCode>General</c:formatCode>
                <c:ptCount val="13"/>
                <c:pt idx="0">
                  <c:v>306268</c:v>
                </c:pt>
                <c:pt idx="1">
                  <c:v>256528</c:v>
                </c:pt>
                <c:pt idx="2">
                  <c:v>200277</c:v>
                </c:pt>
                <c:pt idx="3">
                  <c:v>235547</c:v>
                </c:pt>
                <c:pt idx="4">
                  <c:v>153343</c:v>
                </c:pt>
                <c:pt idx="5">
                  <c:v>131050</c:v>
                </c:pt>
                <c:pt idx="6">
                  <c:v>208708</c:v>
                </c:pt>
                <c:pt idx="7">
                  <c:v>215058</c:v>
                </c:pt>
                <c:pt idx="8">
                  <c:v>211911</c:v>
                </c:pt>
                <c:pt idx="9">
                  <c:v>209795</c:v>
                </c:pt>
                <c:pt idx="10">
                  <c:v>214567</c:v>
                </c:pt>
                <c:pt idx="11">
                  <c:v>210844</c:v>
                </c:pt>
                <c:pt idx="12">
                  <c:v>22420.82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BCC-4160-BA08-98B0B54A282A}"/>
            </c:ext>
          </c:extLst>
        </c:ser>
        <c:ser>
          <c:idx val="9"/>
          <c:order val="9"/>
          <c:invertIfNegative val="0"/>
          <c:cat>
            <c:strRef>
              <c:f>'[3]porovnanie '!$B$5:$N$5</c:f>
              <c:strCache>
                <c:ptCount val="13"/>
                <c:pt idx="0">
                  <c:v>január</c:v>
                </c:pt>
                <c:pt idx="1">
                  <c:v>február</c:v>
                </c:pt>
                <c:pt idx="2">
                  <c:v>marec</c:v>
                </c:pt>
                <c:pt idx="3">
                  <c:v>apríl</c:v>
                </c:pt>
                <c:pt idx="4">
                  <c:v>máj</c:v>
                </c:pt>
                <c:pt idx="5">
                  <c:v>jún</c:v>
                </c:pt>
                <c:pt idx="6">
                  <c:v>júl</c:v>
                </c:pt>
                <c:pt idx="7">
                  <c:v>august</c:v>
                </c:pt>
                <c:pt idx="8">
                  <c:v>september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  <c:pt idx="12">
                  <c:v>dorovnanie</c:v>
                </c:pt>
              </c:strCache>
            </c:strRef>
          </c:cat>
          <c:val>
            <c:numRef>
              <c:f>'[3]porovnanie '!$B$15:$N$15</c:f>
              <c:numCache>
                <c:formatCode>General</c:formatCode>
                <c:ptCount val="13"/>
                <c:pt idx="0">
                  <c:v>297700</c:v>
                </c:pt>
                <c:pt idx="1">
                  <c:v>258847</c:v>
                </c:pt>
                <c:pt idx="2">
                  <c:v>216521</c:v>
                </c:pt>
                <c:pt idx="3">
                  <c:v>264552</c:v>
                </c:pt>
                <c:pt idx="4">
                  <c:v>138180</c:v>
                </c:pt>
                <c:pt idx="5">
                  <c:v>155901</c:v>
                </c:pt>
                <c:pt idx="6">
                  <c:v>241275</c:v>
                </c:pt>
                <c:pt idx="7">
                  <c:v>238059</c:v>
                </c:pt>
                <c:pt idx="8">
                  <c:v>222538</c:v>
                </c:pt>
                <c:pt idx="9">
                  <c:v>224655</c:v>
                </c:pt>
                <c:pt idx="10">
                  <c:v>231337</c:v>
                </c:pt>
                <c:pt idx="11">
                  <c:v>227390</c:v>
                </c:pt>
                <c:pt idx="12">
                  <c:v>-11915.9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BCC-4160-BA08-98B0B54A282A}"/>
            </c:ext>
          </c:extLst>
        </c:ser>
        <c:ser>
          <c:idx val="10"/>
          <c:order val="10"/>
          <c:invertIfNegative val="0"/>
          <c:cat>
            <c:strRef>
              <c:f>'[3]porovnanie '!$B$5:$N$5</c:f>
              <c:strCache>
                <c:ptCount val="13"/>
                <c:pt idx="0">
                  <c:v>január</c:v>
                </c:pt>
                <c:pt idx="1">
                  <c:v>február</c:v>
                </c:pt>
                <c:pt idx="2">
                  <c:v>marec</c:v>
                </c:pt>
                <c:pt idx="3">
                  <c:v>apríl</c:v>
                </c:pt>
                <c:pt idx="4">
                  <c:v>máj</c:v>
                </c:pt>
                <c:pt idx="5">
                  <c:v>jún</c:v>
                </c:pt>
                <c:pt idx="6">
                  <c:v>júl</c:v>
                </c:pt>
                <c:pt idx="7">
                  <c:v>august</c:v>
                </c:pt>
                <c:pt idx="8">
                  <c:v>september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  <c:pt idx="12">
                  <c:v>dorovnanie</c:v>
                </c:pt>
              </c:strCache>
            </c:strRef>
          </c:cat>
          <c:val>
            <c:numRef>
              <c:f>'[3]porovnanie '!$B$16:$N$16</c:f>
              <c:numCache>
                <c:formatCode>General</c:formatCode>
                <c:ptCount val="13"/>
                <c:pt idx="0">
                  <c:v>324518</c:v>
                </c:pt>
                <c:pt idx="1">
                  <c:v>283808</c:v>
                </c:pt>
                <c:pt idx="2">
                  <c:v>232722</c:v>
                </c:pt>
                <c:pt idx="3">
                  <c:v>298682</c:v>
                </c:pt>
                <c:pt idx="4">
                  <c:v>183663</c:v>
                </c:pt>
                <c:pt idx="5">
                  <c:v>152968</c:v>
                </c:pt>
                <c:pt idx="6">
                  <c:v>269184</c:v>
                </c:pt>
                <c:pt idx="7">
                  <c:v>269866</c:v>
                </c:pt>
                <c:pt idx="8">
                  <c:v>249090</c:v>
                </c:pt>
                <c:pt idx="9">
                  <c:v>249159</c:v>
                </c:pt>
                <c:pt idx="10">
                  <c:v>252162</c:v>
                </c:pt>
                <c:pt idx="11">
                  <c:v>261013</c:v>
                </c:pt>
                <c:pt idx="12">
                  <c:v>19988.419999999998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BCC-4160-BA08-98B0B54A282A}"/>
            </c:ext>
          </c:extLst>
        </c:ser>
        <c:ser>
          <c:idx val="11"/>
          <c:order val="11"/>
          <c:invertIfNegative val="0"/>
          <c:cat>
            <c:strRef>
              <c:f>'[3]porovnanie '!$B$5:$N$5</c:f>
              <c:strCache>
                <c:ptCount val="13"/>
                <c:pt idx="0">
                  <c:v>január</c:v>
                </c:pt>
                <c:pt idx="1">
                  <c:v>február</c:v>
                </c:pt>
                <c:pt idx="2">
                  <c:v>marec</c:v>
                </c:pt>
                <c:pt idx="3">
                  <c:v>apríl</c:v>
                </c:pt>
                <c:pt idx="4">
                  <c:v>máj</c:v>
                </c:pt>
                <c:pt idx="5">
                  <c:v>jún</c:v>
                </c:pt>
                <c:pt idx="6">
                  <c:v>júl</c:v>
                </c:pt>
                <c:pt idx="7">
                  <c:v>august</c:v>
                </c:pt>
                <c:pt idx="8">
                  <c:v>september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  <c:pt idx="12">
                  <c:v>dorovnanie</c:v>
                </c:pt>
              </c:strCache>
            </c:strRef>
          </c:cat>
          <c:val>
            <c:numRef>
              <c:f>'[3]porovnanie '!$B$17:$N$17</c:f>
              <c:numCache>
                <c:formatCode>General</c:formatCode>
                <c:ptCount val="13"/>
                <c:pt idx="0">
                  <c:v>369392</c:v>
                </c:pt>
                <c:pt idx="1">
                  <c:v>312177</c:v>
                </c:pt>
                <c:pt idx="2">
                  <c:v>263638</c:v>
                </c:pt>
                <c:pt idx="3">
                  <c:v>327228</c:v>
                </c:pt>
                <c:pt idx="4">
                  <c:v>144600</c:v>
                </c:pt>
                <c:pt idx="5">
                  <c:v>256741</c:v>
                </c:pt>
                <c:pt idx="6">
                  <c:v>304727</c:v>
                </c:pt>
                <c:pt idx="7">
                  <c:v>290805</c:v>
                </c:pt>
                <c:pt idx="8">
                  <c:v>273729</c:v>
                </c:pt>
                <c:pt idx="9">
                  <c:v>284181</c:v>
                </c:pt>
                <c:pt idx="10">
                  <c:v>285417</c:v>
                </c:pt>
                <c:pt idx="11">
                  <c:v>287332</c:v>
                </c:pt>
                <c:pt idx="12">
                  <c:v>39286.300000000003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BCC-4160-BA08-98B0B54A282A}"/>
            </c:ext>
          </c:extLst>
        </c:ser>
        <c:ser>
          <c:idx val="12"/>
          <c:order val="12"/>
          <c:invertIfNegative val="0"/>
          <c:cat>
            <c:strRef>
              <c:f>'[3]porovnanie '!$B$5:$N$5</c:f>
              <c:strCache>
                <c:ptCount val="13"/>
                <c:pt idx="0">
                  <c:v>január</c:v>
                </c:pt>
                <c:pt idx="1">
                  <c:v>február</c:v>
                </c:pt>
                <c:pt idx="2">
                  <c:v>marec</c:v>
                </c:pt>
                <c:pt idx="3">
                  <c:v>apríl</c:v>
                </c:pt>
                <c:pt idx="4">
                  <c:v>máj</c:v>
                </c:pt>
                <c:pt idx="5">
                  <c:v>jún</c:v>
                </c:pt>
                <c:pt idx="6">
                  <c:v>júl</c:v>
                </c:pt>
                <c:pt idx="7">
                  <c:v>august</c:v>
                </c:pt>
                <c:pt idx="8">
                  <c:v>september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  <c:pt idx="12">
                  <c:v>dorovnanie</c:v>
                </c:pt>
              </c:strCache>
            </c:strRef>
          </c:cat>
          <c:val>
            <c:numRef>
              <c:f>'[3]porovnanie '!$B$18:$N$18</c:f>
              <c:numCache>
                <c:formatCode>General</c:formatCode>
                <c:ptCount val="13"/>
                <c:pt idx="0">
                  <c:v>398183</c:v>
                </c:pt>
                <c:pt idx="1">
                  <c:v>350751</c:v>
                </c:pt>
                <c:pt idx="2">
                  <c:v>283346</c:v>
                </c:pt>
                <c:pt idx="3">
                  <c:v>343823</c:v>
                </c:pt>
                <c:pt idx="4">
                  <c:v>161659</c:v>
                </c:pt>
                <c:pt idx="5">
                  <c:v>256674</c:v>
                </c:pt>
                <c:pt idx="6">
                  <c:v>328939</c:v>
                </c:pt>
                <c:pt idx="7">
                  <c:v>329001</c:v>
                </c:pt>
                <c:pt idx="8">
                  <c:v>301842</c:v>
                </c:pt>
                <c:pt idx="9">
                  <c:v>311067</c:v>
                </c:pt>
                <c:pt idx="10">
                  <c:v>314380</c:v>
                </c:pt>
                <c:pt idx="11">
                  <c:v>314452</c:v>
                </c:pt>
                <c:pt idx="12">
                  <c:v>26679.11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BCC-4160-BA08-98B0B54A282A}"/>
            </c:ext>
          </c:extLst>
        </c:ser>
        <c:ser>
          <c:idx val="13"/>
          <c:order val="13"/>
          <c:invertIfNegative val="0"/>
          <c:cat>
            <c:strRef>
              <c:f>'[3]porovnanie '!$B$5:$N$5</c:f>
              <c:strCache>
                <c:ptCount val="13"/>
                <c:pt idx="0">
                  <c:v>január</c:v>
                </c:pt>
                <c:pt idx="1">
                  <c:v>február</c:v>
                </c:pt>
                <c:pt idx="2">
                  <c:v>marec</c:v>
                </c:pt>
                <c:pt idx="3">
                  <c:v>apríl</c:v>
                </c:pt>
                <c:pt idx="4">
                  <c:v>máj</c:v>
                </c:pt>
                <c:pt idx="5">
                  <c:v>jún</c:v>
                </c:pt>
                <c:pt idx="6">
                  <c:v>júl</c:v>
                </c:pt>
                <c:pt idx="7">
                  <c:v>august</c:v>
                </c:pt>
                <c:pt idx="8">
                  <c:v>september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  <c:pt idx="12">
                  <c:v>dorovnanie</c:v>
                </c:pt>
              </c:strCache>
            </c:strRef>
          </c:cat>
          <c:val>
            <c:numRef>
              <c:f>'[3]porovnanie '!$B$19:$N$19</c:f>
              <c:numCache>
                <c:formatCode>General</c:formatCode>
                <c:ptCount val="13"/>
                <c:pt idx="0">
                  <c:v>440011</c:v>
                </c:pt>
                <c:pt idx="1">
                  <c:v>366486</c:v>
                </c:pt>
                <c:pt idx="2">
                  <c:v>325995</c:v>
                </c:pt>
                <c:pt idx="3">
                  <c:v>338345</c:v>
                </c:pt>
                <c:pt idx="4">
                  <c:v>208809</c:v>
                </c:pt>
                <c:pt idx="5">
                  <c:v>307074</c:v>
                </c:pt>
                <c:pt idx="6">
                  <c:v>379496</c:v>
                </c:pt>
                <c:pt idx="7">
                  <c:v>367026</c:v>
                </c:pt>
                <c:pt idx="8">
                  <c:v>352824</c:v>
                </c:pt>
                <c:pt idx="9">
                  <c:v>350014</c:v>
                </c:pt>
                <c:pt idx="10">
                  <c:v>349858</c:v>
                </c:pt>
                <c:pt idx="11">
                  <c:v>364096</c:v>
                </c:pt>
                <c:pt idx="12">
                  <c:v>36901.949999999997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BCC-4160-BA08-98B0B54A282A}"/>
            </c:ext>
          </c:extLst>
        </c:ser>
        <c:ser>
          <c:idx val="14"/>
          <c:order val="14"/>
          <c:invertIfNegative val="0"/>
          <c:cat>
            <c:strRef>
              <c:f>'[3]porovnanie '!$B$5:$N$5</c:f>
              <c:strCache>
                <c:ptCount val="13"/>
                <c:pt idx="0">
                  <c:v>január</c:v>
                </c:pt>
                <c:pt idx="1">
                  <c:v>február</c:v>
                </c:pt>
                <c:pt idx="2">
                  <c:v>marec</c:v>
                </c:pt>
                <c:pt idx="3">
                  <c:v>apríl</c:v>
                </c:pt>
                <c:pt idx="4">
                  <c:v>máj</c:v>
                </c:pt>
                <c:pt idx="5">
                  <c:v>jún</c:v>
                </c:pt>
                <c:pt idx="6">
                  <c:v>júl</c:v>
                </c:pt>
                <c:pt idx="7">
                  <c:v>august</c:v>
                </c:pt>
                <c:pt idx="8">
                  <c:v>september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  <c:pt idx="12">
                  <c:v>dorovnanie</c:v>
                </c:pt>
              </c:strCache>
            </c:strRef>
          </c:cat>
          <c:val>
            <c:numRef>
              <c:f>'[3]porovnanie '!$B$25:$N$25</c:f>
              <c:numCache>
                <c:formatCode>General</c:formatCode>
                <c:ptCount val="13"/>
                <c:pt idx="0">
                  <c:v>1.110264929505606</c:v>
                </c:pt>
                <c:pt idx="1">
                  <c:v>1.1773248539372319</c:v>
                </c:pt>
                <c:pt idx="2">
                  <c:v>1.0601260534592372</c:v>
                </c:pt>
                <c:pt idx="3">
                  <c:v>1.7957728468290486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BCC-4160-BA08-98B0B54A28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6239264"/>
        <c:axId val="1"/>
      </c:barChart>
      <c:catAx>
        <c:axId val="526239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52623926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k-SK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k-SK"/>
    </a:p>
  </c:txPr>
  <c:printSettings>
    <c:headerFooter/>
    <c:pageMargins b="0.74803149606299291" l="0.70866141732283561" r="0.70866141732283561" t="0.74803149606299291" header="0.3149606299212605" footer="0.3149606299212605"/>
    <c:pageSetup orientation="landscape"/>
  </c:printSettings>
</c:chartSpace>
</file>

<file path=xl/charts/chart4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9F0-4D7F-9D75-8FA7FE108377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99F0-4D7F-9D75-8FA7FE108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6241888"/>
        <c:axId val="1"/>
        <c:axId val="0"/>
      </c:bar3DChart>
      <c:catAx>
        <c:axId val="526241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2624188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4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B07-4672-87C8-0ADE2E3562EA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3B07-4672-87C8-0ADE2E3562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6244512"/>
        <c:axId val="1"/>
        <c:axId val="0"/>
      </c:bar3DChart>
      <c:catAx>
        <c:axId val="526244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2624451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22B-4C6B-A618-C14F2903991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422B-4C6B-A618-C14F290399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84299088"/>
        <c:axId val="1"/>
        <c:axId val="0"/>
      </c:bar3DChart>
      <c:catAx>
        <c:axId val="48429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484299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4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846-4A7D-AE94-0FDDA6B3B1CB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1846-4A7D-AE94-0FDDA6B3B1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6246808"/>
        <c:axId val="1"/>
      </c:barChart>
      <c:catAx>
        <c:axId val="526246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62468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4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359-4BB3-8D46-F8EC3652DF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6249432"/>
        <c:axId val="1"/>
        <c:axId val="0"/>
      </c:bar3DChart>
      <c:catAx>
        <c:axId val="526249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62494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4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CDC-4291-AC3F-038E2D5BD917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1CDC-4291-AC3F-038E2D5BD9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6252056"/>
        <c:axId val="1"/>
        <c:axId val="0"/>
      </c:bar3DChart>
      <c:catAx>
        <c:axId val="526252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6252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4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0AA-4A25-B352-6F3CF149C1CB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B0AA-4A25-B352-6F3CF149C1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6254352"/>
        <c:axId val="1"/>
        <c:axId val="0"/>
      </c:bar3DChart>
      <c:catAx>
        <c:axId val="526254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2625435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4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F0B-42C7-8521-404693302A08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5F0B-42C7-8521-404693302A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6256976"/>
        <c:axId val="1"/>
        <c:axId val="0"/>
      </c:bar3DChart>
      <c:catAx>
        <c:axId val="526256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262569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4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8B7-4970-8462-1F427D78CD8C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A8B7-4970-8462-1F427D78C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6259600"/>
        <c:axId val="1"/>
        <c:axId val="0"/>
      </c:bar3DChart>
      <c:catAx>
        <c:axId val="526259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2625960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4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3B7-4ADD-BECC-F6750D085171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13B7-4ADD-BECC-F6750D085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6262224"/>
        <c:axId val="1"/>
        <c:axId val="0"/>
      </c:bar3DChart>
      <c:catAx>
        <c:axId val="526262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2626222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4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3FA-46AD-BCCC-7A9F54D717AF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3FA-46AD-BCCC-7A9F54D71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6264520"/>
        <c:axId val="1"/>
      </c:barChart>
      <c:catAx>
        <c:axId val="526264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62645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4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0FE-4C4F-877A-9A47D3D972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6267144"/>
        <c:axId val="1"/>
        <c:axId val="0"/>
      </c:bar3DChart>
      <c:catAx>
        <c:axId val="526267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62671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4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F83-4711-A518-ABBDF6186B0D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4F83-4711-A518-ABBDF6186B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6269768"/>
        <c:axId val="1"/>
        <c:axId val="0"/>
      </c:bar3DChart>
      <c:catAx>
        <c:axId val="526269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6269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0F3-457F-ABAD-6835B980208C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F0F3-457F-ABAD-6835B98020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84301384"/>
        <c:axId val="1"/>
        <c:axId val="0"/>
      </c:bar3DChart>
      <c:catAx>
        <c:axId val="484301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48430138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4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576-45AB-AEB0-F308613857BB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1576-45AB-AEB0-F308613857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6272064"/>
        <c:axId val="1"/>
        <c:axId val="0"/>
      </c:bar3DChart>
      <c:catAx>
        <c:axId val="526272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2627206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4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BE1-4DE2-83CE-C8685661598A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6BE1-4DE2-83CE-C86856615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6274360"/>
        <c:axId val="1"/>
      </c:barChart>
      <c:catAx>
        <c:axId val="526274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627436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4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02D-4A30-9E97-E61BE1411F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6276984"/>
        <c:axId val="1"/>
        <c:axId val="0"/>
      </c:bar3DChart>
      <c:catAx>
        <c:axId val="526276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62769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4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2C3-414A-8B81-CA8F55C2808F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42C3-414A-8B81-CA8F55C28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6279608"/>
        <c:axId val="1"/>
        <c:axId val="0"/>
      </c:bar3DChart>
      <c:catAx>
        <c:axId val="526279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6279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4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BCC-4F07-828E-9B39F31D7FB0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BCC-4F07-828E-9B39F31D7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6281904"/>
        <c:axId val="1"/>
        <c:axId val="0"/>
      </c:bar3DChart>
      <c:catAx>
        <c:axId val="526281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2628190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4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1FD-4501-90A2-C5F035F985A1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D1FD-4501-90A2-C5F035F98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6284200"/>
        <c:axId val="1"/>
      </c:barChart>
      <c:catAx>
        <c:axId val="526284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62842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4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7B3-41C7-A486-8944A05408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6286824"/>
        <c:axId val="1"/>
        <c:axId val="0"/>
      </c:bar3DChart>
      <c:catAx>
        <c:axId val="526286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628682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4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7D4-48DF-A46E-867F49849413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97D4-48DF-A46E-867F498494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6289448"/>
        <c:axId val="1"/>
        <c:axId val="0"/>
      </c:bar3DChart>
      <c:catAx>
        <c:axId val="526289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6289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4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7C2-4DC3-B13F-676F01BF2E6E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B7C2-4DC3-B13F-676F01BF2E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6291744"/>
        <c:axId val="1"/>
        <c:axId val="0"/>
      </c:bar3DChart>
      <c:catAx>
        <c:axId val="526291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2629174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4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'[3]porovnanie '!$B$6:$N$6</c:f>
              <c:numCache>
                <c:formatCode>General</c:formatCode>
                <c:ptCount val="13"/>
                <c:pt idx="0">
                  <c:v>143661.16</c:v>
                </c:pt>
                <c:pt idx="1">
                  <c:v>202082.22</c:v>
                </c:pt>
                <c:pt idx="2">
                  <c:v>129514.04</c:v>
                </c:pt>
                <c:pt idx="3">
                  <c:v>262526.78999999998</c:v>
                </c:pt>
                <c:pt idx="4">
                  <c:v>202736.37</c:v>
                </c:pt>
                <c:pt idx="5">
                  <c:v>50146.29</c:v>
                </c:pt>
                <c:pt idx="6">
                  <c:v>153615.60999999999</c:v>
                </c:pt>
                <c:pt idx="7">
                  <c:v>180702.62</c:v>
                </c:pt>
                <c:pt idx="8">
                  <c:v>145498.9</c:v>
                </c:pt>
                <c:pt idx="9">
                  <c:v>162257.29</c:v>
                </c:pt>
                <c:pt idx="10">
                  <c:v>164809.82999999999</c:v>
                </c:pt>
                <c:pt idx="11">
                  <c:v>155932.32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39-4A0D-B1F7-D1BF630C871F}"/>
            </c:ext>
          </c:extLst>
        </c:ser>
        <c:ser>
          <c:idx val="1"/>
          <c:order val="1"/>
          <c:invertIfNegative val="0"/>
          <c:val>
            <c:numRef>
              <c:f>'[3]porovnanie '!$B$7:$N$7</c:f>
              <c:numCache>
                <c:formatCode>General</c:formatCode>
                <c:ptCount val="13"/>
                <c:pt idx="0">
                  <c:v>253313.58</c:v>
                </c:pt>
                <c:pt idx="1">
                  <c:v>213991.97</c:v>
                </c:pt>
                <c:pt idx="2">
                  <c:v>143848.37</c:v>
                </c:pt>
                <c:pt idx="3">
                  <c:v>252332.37</c:v>
                </c:pt>
                <c:pt idx="4">
                  <c:v>170773.35</c:v>
                </c:pt>
                <c:pt idx="5">
                  <c:v>26478.76</c:v>
                </c:pt>
                <c:pt idx="6">
                  <c:v>178074.39</c:v>
                </c:pt>
                <c:pt idx="7">
                  <c:v>188472.42</c:v>
                </c:pt>
                <c:pt idx="8">
                  <c:v>165313.01999999999</c:v>
                </c:pt>
                <c:pt idx="9">
                  <c:v>171592.64</c:v>
                </c:pt>
                <c:pt idx="10">
                  <c:v>183134.04</c:v>
                </c:pt>
                <c:pt idx="11">
                  <c:v>182772.46</c:v>
                </c:pt>
                <c:pt idx="12">
                  <c:v>116641.9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39-4A0D-B1F7-D1BF630C871F}"/>
            </c:ext>
          </c:extLst>
        </c:ser>
        <c:ser>
          <c:idx val="2"/>
          <c:order val="2"/>
          <c:invertIfNegative val="0"/>
          <c:val>
            <c:numRef>
              <c:f>'[3]porovnanie '!$B$8:$N$8</c:f>
              <c:numCache>
                <c:formatCode>General</c:formatCode>
                <c:ptCount val="13"/>
                <c:pt idx="0">
                  <c:v>269742.12</c:v>
                </c:pt>
                <c:pt idx="1">
                  <c:v>228563.63</c:v>
                </c:pt>
                <c:pt idx="2">
                  <c:v>162363.26999999999</c:v>
                </c:pt>
                <c:pt idx="3">
                  <c:v>233390.92</c:v>
                </c:pt>
                <c:pt idx="4">
                  <c:v>232693.62</c:v>
                </c:pt>
                <c:pt idx="5">
                  <c:v>21423.89</c:v>
                </c:pt>
                <c:pt idx="6">
                  <c:v>188255.13</c:v>
                </c:pt>
                <c:pt idx="7">
                  <c:v>211266.45</c:v>
                </c:pt>
                <c:pt idx="8">
                  <c:v>184705.01</c:v>
                </c:pt>
                <c:pt idx="9">
                  <c:v>195210.25</c:v>
                </c:pt>
                <c:pt idx="10">
                  <c:v>206070.24</c:v>
                </c:pt>
                <c:pt idx="11">
                  <c:v>201237.14</c:v>
                </c:pt>
                <c:pt idx="12">
                  <c:v>19256.54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39-4A0D-B1F7-D1BF630C871F}"/>
            </c:ext>
          </c:extLst>
        </c:ser>
        <c:ser>
          <c:idx val="3"/>
          <c:order val="3"/>
          <c:invertIfNegative val="0"/>
          <c:val>
            <c:numRef>
              <c:f>'[3]porovnanie '!$B$9:$N$9</c:f>
              <c:numCache>
                <c:formatCode>General</c:formatCode>
                <c:ptCount val="13"/>
                <c:pt idx="0">
                  <c:v>313339.84000000003</c:v>
                </c:pt>
                <c:pt idx="1">
                  <c:v>261941.35</c:v>
                </c:pt>
                <c:pt idx="2">
                  <c:v>195960.3</c:v>
                </c:pt>
                <c:pt idx="3">
                  <c:v>302535.75</c:v>
                </c:pt>
                <c:pt idx="4">
                  <c:v>213886.58</c:v>
                </c:pt>
                <c:pt idx="5">
                  <c:v>132816.87</c:v>
                </c:pt>
                <c:pt idx="6">
                  <c:v>226465.21</c:v>
                </c:pt>
                <c:pt idx="7">
                  <c:v>249186.35</c:v>
                </c:pt>
                <c:pt idx="8">
                  <c:v>216064.76</c:v>
                </c:pt>
                <c:pt idx="9">
                  <c:v>229690.37</c:v>
                </c:pt>
                <c:pt idx="10">
                  <c:v>237204.81</c:v>
                </c:pt>
                <c:pt idx="11">
                  <c:v>224744.9</c:v>
                </c:pt>
                <c:pt idx="12">
                  <c:v>41158.239999999998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939-4A0D-B1F7-D1BF630C871F}"/>
            </c:ext>
          </c:extLst>
        </c:ser>
        <c:ser>
          <c:idx val="4"/>
          <c:order val="4"/>
          <c:invertIfNegative val="0"/>
          <c:val>
            <c:numRef>
              <c:f>'[3]porovnanie '!$B$10:$N$10</c:f>
              <c:numCache>
                <c:formatCode>General</c:formatCode>
                <c:ptCount val="13"/>
                <c:pt idx="0">
                  <c:v>360664</c:v>
                </c:pt>
                <c:pt idx="1">
                  <c:v>245807</c:v>
                </c:pt>
                <c:pt idx="2">
                  <c:v>215731</c:v>
                </c:pt>
                <c:pt idx="3">
                  <c:v>349057</c:v>
                </c:pt>
                <c:pt idx="4">
                  <c:v>135228</c:v>
                </c:pt>
                <c:pt idx="5">
                  <c:v>120488</c:v>
                </c:pt>
                <c:pt idx="6">
                  <c:v>192765</c:v>
                </c:pt>
                <c:pt idx="7">
                  <c:v>211486</c:v>
                </c:pt>
                <c:pt idx="8">
                  <c:v>182700</c:v>
                </c:pt>
                <c:pt idx="9">
                  <c:v>194085</c:v>
                </c:pt>
                <c:pt idx="10">
                  <c:v>198783</c:v>
                </c:pt>
                <c:pt idx="11">
                  <c:v>187232</c:v>
                </c:pt>
                <c:pt idx="12">
                  <c:v>49619.03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939-4A0D-B1F7-D1BF630C871F}"/>
            </c:ext>
          </c:extLst>
        </c:ser>
        <c:ser>
          <c:idx val="5"/>
          <c:order val="5"/>
          <c:invertIfNegative val="0"/>
          <c:val>
            <c:numRef>
              <c:f>'[3]porovnanie '!$B$11:$N$11</c:f>
              <c:numCache>
                <c:formatCode>General</c:formatCode>
                <c:ptCount val="13"/>
                <c:pt idx="0">
                  <c:v>290047</c:v>
                </c:pt>
                <c:pt idx="1">
                  <c:v>227179</c:v>
                </c:pt>
                <c:pt idx="2">
                  <c:v>179997</c:v>
                </c:pt>
                <c:pt idx="3">
                  <c:v>243473</c:v>
                </c:pt>
                <c:pt idx="4">
                  <c:v>68463</c:v>
                </c:pt>
                <c:pt idx="5">
                  <c:v>29514</c:v>
                </c:pt>
                <c:pt idx="6">
                  <c:v>188375</c:v>
                </c:pt>
                <c:pt idx="7">
                  <c:v>209950</c:v>
                </c:pt>
                <c:pt idx="8">
                  <c:v>193666</c:v>
                </c:pt>
                <c:pt idx="9">
                  <c:v>195649</c:v>
                </c:pt>
                <c:pt idx="10">
                  <c:v>203189</c:v>
                </c:pt>
                <c:pt idx="11">
                  <c:v>199637</c:v>
                </c:pt>
                <c:pt idx="12">
                  <c:v>-70554.13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939-4A0D-B1F7-D1BF630C871F}"/>
            </c:ext>
          </c:extLst>
        </c:ser>
        <c:ser>
          <c:idx val="6"/>
          <c:order val="6"/>
          <c:invertIfNegative val="0"/>
          <c:val>
            <c:numRef>
              <c:f>'[3]porovnanie '!$B$12:$N$12</c:f>
              <c:numCache>
                <c:formatCode>General</c:formatCode>
                <c:ptCount val="13"/>
                <c:pt idx="0">
                  <c:v>290050</c:v>
                </c:pt>
                <c:pt idx="1">
                  <c:v>249508</c:v>
                </c:pt>
                <c:pt idx="2">
                  <c:v>194748</c:v>
                </c:pt>
                <c:pt idx="3">
                  <c:v>257717</c:v>
                </c:pt>
                <c:pt idx="4">
                  <c:v>96082</c:v>
                </c:pt>
                <c:pt idx="5">
                  <c:v>80868</c:v>
                </c:pt>
                <c:pt idx="6">
                  <c:v>220373</c:v>
                </c:pt>
                <c:pt idx="7">
                  <c:v>227633</c:v>
                </c:pt>
                <c:pt idx="8">
                  <c:v>216812</c:v>
                </c:pt>
                <c:pt idx="9">
                  <c:v>225214</c:v>
                </c:pt>
                <c:pt idx="10">
                  <c:v>229256</c:v>
                </c:pt>
                <c:pt idx="11">
                  <c:v>217622</c:v>
                </c:pt>
                <c:pt idx="12">
                  <c:v>8085.98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939-4A0D-B1F7-D1BF630C871F}"/>
            </c:ext>
          </c:extLst>
        </c:ser>
        <c:ser>
          <c:idx val="7"/>
          <c:order val="7"/>
          <c:invertIfNegative val="0"/>
          <c:val>
            <c:numRef>
              <c:f>'[3]porovnanie '!$B$15:$N$15</c:f>
              <c:numCache>
                <c:formatCode>General</c:formatCode>
                <c:ptCount val="13"/>
                <c:pt idx="0">
                  <c:v>297700</c:v>
                </c:pt>
                <c:pt idx="1">
                  <c:v>258847</c:v>
                </c:pt>
                <c:pt idx="2">
                  <c:v>216521</c:v>
                </c:pt>
                <c:pt idx="3">
                  <c:v>264552</c:v>
                </c:pt>
                <c:pt idx="4">
                  <c:v>138180</c:v>
                </c:pt>
                <c:pt idx="5">
                  <c:v>155901</c:v>
                </c:pt>
                <c:pt idx="6">
                  <c:v>241275</c:v>
                </c:pt>
                <c:pt idx="7">
                  <c:v>238059</c:v>
                </c:pt>
                <c:pt idx="8">
                  <c:v>222538</c:v>
                </c:pt>
                <c:pt idx="9">
                  <c:v>224655</c:v>
                </c:pt>
                <c:pt idx="10">
                  <c:v>231337</c:v>
                </c:pt>
                <c:pt idx="11">
                  <c:v>227390</c:v>
                </c:pt>
                <c:pt idx="12">
                  <c:v>-11915.9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939-4A0D-B1F7-D1BF630C87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6294040"/>
        <c:axId val="1"/>
      </c:barChart>
      <c:catAx>
        <c:axId val="526294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52629404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k-SK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k-SK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74F-41EE-9EDC-75BBAB9D5AF9}"/>
            </c:ext>
          </c:extLst>
        </c:ser>
        <c:ser>
          <c:idx val="1"/>
          <c:order val="1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974F-41EE-9EDC-75BBAB9D5AF9}"/>
            </c:ext>
          </c:extLst>
        </c:ser>
        <c:ser>
          <c:idx val="2"/>
          <c:order val="2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974F-41EE-9EDC-75BBAB9D5AF9}"/>
            </c:ext>
          </c:extLst>
        </c:ser>
        <c:ser>
          <c:idx val="3"/>
          <c:order val="3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974F-41EE-9EDC-75BBAB9D5AF9}"/>
            </c:ext>
          </c:extLst>
        </c:ser>
        <c:ser>
          <c:idx val="4"/>
          <c:order val="4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974F-41EE-9EDC-75BBAB9D5AF9}"/>
            </c:ext>
          </c:extLst>
        </c:ser>
        <c:ser>
          <c:idx val="5"/>
          <c:order val="5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974F-41EE-9EDC-75BBAB9D5AF9}"/>
            </c:ext>
          </c:extLst>
        </c:ser>
        <c:ser>
          <c:idx val="6"/>
          <c:order val="6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6-974F-41EE-9EDC-75BBAB9D5AF9}"/>
            </c:ext>
          </c:extLst>
        </c:ser>
        <c:ser>
          <c:idx val="7"/>
          <c:order val="7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974F-41EE-9EDC-75BBAB9D5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8439272"/>
        <c:axId val="1"/>
      </c:barChart>
      <c:catAx>
        <c:axId val="408439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40843927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k-SK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k-SK"/>
    </a:p>
  </c:txPr>
  <c:printSettings>
    <c:headerFooter/>
    <c:pageMargins b="0.74803149606299235" l="0.70866141732283494" r="0.70866141732283494" t="0.74803149606299235" header="0.31496062992126006" footer="0.31496062992126006"/>
    <c:pageSetup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ED6-4B12-ABC5-498DF700EB71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0ED6-4B12-ABC5-498DF700E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84304008"/>
        <c:axId val="1"/>
        <c:axId val="0"/>
      </c:bar3DChart>
      <c:catAx>
        <c:axId val="484304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48430400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E07-4A1D-8D27-CB344B3E2B51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1E07-4A1D-8D27-CB344B3E2B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6296664"/>
        <c:axId val="1"/>
        <c:axId val="0"/>
      </c:bar3DChart>
      <c:catAx>
        <c:axId val="526296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2629666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5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933-46B9-A0CA-E043CB5A2C3F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4933-46B9-A0CA-E043CB5A2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6298960"/>
        <c:axId val="1"/>
      </c:barChart>
      <c:catAx>
        <c:axId val="526298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629896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5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2DF-407F-9521-5B6FA5D35E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6301584"/>
        <c:axId val="1"/>
        <c:axId val="0"/>
      </c:bar3DChart>
      <c:catAx>
        <c:axId val="526301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63015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5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5BB-4735-8E09-4426C24E5045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05BB-4735-8E09-4426C24E50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6304208"/>
        <c:axId val="1"/>
        <c:axId val="0"/>
      </c:bar3DChart>
      <c:catAx>
        <c:axId val="526304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6304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5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D28-4100-B729-1021AF88D2FE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CD28-4100-B729-1021AF88D2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6306504"/>
        <c:axId val="1"/>
        <c:axId val="0"/>
      </c:bar3DChart>
      <c:catAx>
        <c:axId val="526306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2630650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5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429-4B32-BEA6-AFF09452AB75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E429-4B32-BEA6-AFF09452AB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6308800"/>
        <c:axId val="1"/>
      </c:barChart>
      <c:catAx>
        <c:axId val="526308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63088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5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054-4F11-AF9A-DCF536A433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6311424"/>
        <c:axId val="1"/>
        <c:axId val="0"/>
      </c:bar3DChart>
      <c:catAx>
        <c:axId val="52631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631142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5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665-4C0B-907D-ACCCFBF25D2F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3665-4C0B-907D-ACCCFBF25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6314048"/>
        <c:axId val="1"/>
        <c:axId val="0"/>
      </c:bar3DChart>
      <c:catAx>
        <c:axId val="5263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6314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5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12A-4B07-8613-402578F18626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E12A-4B07-8613-402578F18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6316344"/>
        <c:axId val="1"/>
        <c:axId val="0"/>
      </c:bar3DChart>
      <c:catAx>
        <c:axId val="526316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2631634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5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2C6-4E87-8376-F710C8A3F295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92C6-4E87-8376-F710C8A3F2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6318968"/>
        <c:axId val="1"/>
        <c:axId val="0"/>
      </c:bar3DChart>
      <c:catAx>
        <c:axId val="526318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2631896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1EE-403E-A87F-E84D30E2173D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E1EE-403E-A87F-E84D30E21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84365560"/>
        <c:axId val="1"/>
        <c:axId val="0"/>
      </c:bar3DChart>
      <c:catAx>
        <c:axId val="484365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48436556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5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3CC-42F5-8BB8-10E185093475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B3CC-42F5-8BB8-10E1850934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6321592"/>
        <c:axId val="1"/>
        <c:axId val="0"/>
      </c:bar3DChart>
      <c:catAx>
        <c:axId val="526321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2632159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5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D62-4D94-995D-5249DF1BC696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ED62-4D94-995D-5249DF1BC6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6324216"/>
        <c:axId val="1"/>
        <c:axId val="0"/>
      </c:bar3DChart>
      <c:catAx>
        <c:axId val="526324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2632421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5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A44-40D6-812E-26D49BDC6484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0A44-40D6-812E-26D49BDC64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6326840"/>
        <c:axId val="1"/>
        <c:axId val="0"/>
      </c:bar3DChart>
      <c:catAx>
        <c:axId val="526326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2632684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5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47B-47F5-8ED8-F2E871FDBBF8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B47B-47F5-8ED8-F2E871FDB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6329464"/>
        <c:axId val="1"/>
        <c:axId val="0"/>
      </c:bar3DChart>
      <c:catAx>
        <c:axId val="526329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2632946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5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DF0-4E2B-B68E-390F63D906A2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6DF0-4E2B-B68E-390F63D906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6332088"/>
        <c:axId val="1"/>
        <c:axId val="0"/>
      </c:bar3DChart>
      <c:catAx>
        <c:axId val="526332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2633208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5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2AC-41CE-97EB-0A9AE19DA914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12AC-41CE-97EB-0A9AE19DA9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6334712"/>
        <c:axId val="1"/>
        <c:axId val="0"/>
      </c:bar3DChart>
      <c:catAx>
        <c:axId val="526334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2633471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5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AB7-4A51-B3CA-6CBB9AE44DB2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DAB7-4A51-B3CA-6CBB9AE44D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6337008"/>
        <c:axId val="1"/>
      </c:barChart>
      <c:catAx>
        <c:axId val="526337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63370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5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53D-42A4-A542-6225FF4E7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6339632"/>
        <c:axId val="1"/>
        <c:axId val="0"/>
      </c:bar3DChart>
      <c:catAx>
        <c:axId val="526339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63396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5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D19-49BA-BB59-4F114A960370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DD19-49BA-BB59-4F114A960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6342256"/>
        <c:axId val="1"/>
        <c:axId val="0"/>
      </c:bar3DChart>
      <c:catAx>
        <c:axId val="526342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6342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5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8A4-4CAA-8618-7526A582017E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A8A4-4CAA-8618-7526A5820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6344552"/>
        <c:axId val="1"/>
        <c:axId val="0"/>
      </c:bar3DChart>
      <c:catAx>
        <c:axId val="526344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2634455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56E-4994-A0B1-30F4BAA89F43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C56E-4994-A0B1-30F4BAA89F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4367856"/>
        <c:axId val="1"/>
      </c:barChart>
      <c:catAx>
        <c:axId val="484367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4843678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5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DE3-4D19-A3DC-EAC3116CBD39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4DE3-4D19-A3DC-EAC3116CBD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6346848"/>
        <c:axId val="1"/>
      </c:barChart>
      <c:catAx>
        <c:axId val="526346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63468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5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998-48AA-94C5-92021F47B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6349472"/>
        <c:axId val="1"/>
        <c:axId val="0"/>
      </c:bar3DChart>
      <c:catAx>
        <c:axId val="52634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63494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5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1F9-44EB-9596-1AB0E05A3F32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F1F9-44EB-9596-1AB0E05A3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6352096"/>
        <c:axId val="1"/>
        <c:axId val="0"/>
      </c:bar3DChart>
      <c:catAx>
        <c:axId val="526352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6352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5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205-423D-983F-76717564BE4D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2205-423D-983F-76717564BE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6354392"/>
        <c:axId val="1"/>
        <c:axId val="0"/>
      </c:bar3DChart>
      <c:catAx>
        <c:axId val="526354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2635439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5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Lit>
              <c:formatCode>General</c:formatCode>
              <c:ptCount val="13"/>
              <c:pt idx="0">
                <c:v>143661.16</c:v>
              </c:pt>
              <c:pt idx="1">
                <c:v>202082.22</c:v>
              </c:pt>
              <c:pt idx="2">
                <c:v>129514.04</c:v>
              </c:pt>
              <c:pt idx="3">
                <c:v>262526.78999999899</c:v>
              </c:pt>
              <c:pt idx="4">
                <c:v>202736.37</c:v>
              </c:pt>
              <c:pt idx="5">
                <c:v>50146.29</c:v>
              </c:pt>
              <c:pt idx="6">
                <c:v>153615.609999999</c:v>
              </c:pt>
              <c:pt idx="7">
                <c:v>180702.62</c:v>
              </c:pt>
              <c:pt idx="8">
                <c:v>145498.9</c:v>
              </c:pt>
              <c:pt idx="9">
                <c:v>162257.29</c:v>
              </c:pt>
              <c:pt idx="10">
                <c:v>164809.829999999</c:v>
              </c:pt>
              <c:pt idx="11">
                <c:v>155932.32</c:v>
              </c:pt>
              <c:pt idx="12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A74-4E80-AF9F-2B565DD2E631}"/>
            </c:ext>
          </c:extLst>
        </c:ser>
        <c:ser>
          <c:idx val="1"/>
          <c:order val="1"/>
          <c:invertIfNegative val="0"/>
          <c:val>
            <c:numLit>
              <c:formatCode>General</c:formatCode>
              <c:ptCount val="13"/>
              <c:pt idx="0">
                <c:v>253313.58</c:v>
              </c:pt>
              <c:pt idx="1">
                <c:v>213991.97</c:v>
              </c:pt>
              <c:pt idx="2">
                <c:v>143848.37</c:v>
              </c:pt>
              <c:pt idx="3">
                <c:v>252332.37</c:v>
              </c:pt>
              <c:pt idx="4">
                <c:v>170773.35</c:v>
              </c:pt>
              <c:pt idx="5">
                <c:v>26478.76</c:v>
              </c:pt>
              <c:pt idx="6">
                <c:v>178074.39</c:v>
              </c:pt>
              <c:pt idx="7">
                <c:v>188472.42</c:v>
              </c:pt>
              <c:pt idx="8">
                <c:v>165313.019999999</c:v>
              </c:pt>
              <c:pt idx="9">
                <c:v>171592.64</c:v>
              </c:pt>
              <c:pt idx="10">
                <c:v>183134.04</c:v>
              </c:pt>
              <c:pt idx="11">
                <c:v>182772.46</c:v>
              </c:pt>
              <c:pt idx="12">
                <c:v>116641.9</c:v>
              </c:pt>
            </c:numLit>
          </c:val>
          <c:extLst>
            <c:ext xmlns:c16="http://schemas.microsoft.com/office/drawing/2014/chart" uri="{C3380CC4-5D6E-409C-BE32-E72D297353CC}">
              <c16:uniqueId val="{00000001-CA74-4E80-AF9F-2B565DD2E631}"/>
            </c:ext>
          </c:extLst>
        </c:ser>
        <c:ser>
          <c:idx val="2"/>
          <c:order val="2"/>
          <c:invertIfNegative val="0"/>
          <c:val>
            <c:numLit>
              <c:formatCode>General</c:formatCode>
              <c:ptCount val="13"/>
              <c:pt idx="0">
                <c:v>269742.12</c:v>
              </c:pt>
              <c:pt idx="1">
                <c:v>228563.63</c:v>
              </c:pt>
              <c:pt idx="2">
                <c:v>162363.269999999</c:v>
              </c:pt>
              <c:pt idx="3">
                <c:v>233390.92</c:v>
              </c:pt>
              <c:pt idx="4">
                <c:v>232693.62</c:v>
              </c:pt>
              <c:pt idx="5">
                <c:v>21423.89</c:v>
              </c:pt>
              <c:pt idx="6">
                <c:v>188255.13</c:v>
              </c:pt>
              <c:pt idx="7">
                <c:v>211266.45</c:v>
              </c:pt>
              <c:pt idx="8">
                <c:v>184705.01</c:v>
              </c:pt>
              <c:pt idx="9">
                <c:v>195210.25</c:v>
              </c:pt>
              <c:pt idx="10">
                <c:v>206070.24</c:v>
              </c:pt>
              <c:pt idx="11">
                <c:v>201237.14</c:v>
              </c:pt>
              <c:pt idx="12">
                <c:v>19256.54</c:v>
              </c:pt>
            </c:numLit>
          </c:val>
          <c:extLst>
            <c:ext xmlns:c16="http://schemas.microsoft.com/office/drawing/2014/chart" uri="{C3380CC4-5D6E-409C-BE32-E72D297353CC}">
              <c16:uniqueId val="{00000002-CA74-4E80-AF9F-2B565DD2E631}"/>
            </c:ext>
          </c:extLst>
        </c:ser>
        <c:ser>
          <c:idx val="3"/>
          <c:order val="3"/>
          <c:invertIfNegative val="0"/>
          <c:val>
            <c:numLit>
              <c:formatCode>General</c:formatCode>
              <c:ptCount val="13"/>
              <c:pt idx="0">
                <c:v>313339.84000000003</c:v>
              </c:pt>
              <c:pt idx="1">
                <c:v>261941.35</c:v>
              </c:pt>
              <c:pt idx="2">
                <c:v>195960.3</c:v>
              </c:pt>
              <c:pt idx="3">
                <c:v>302535.75</c:v>
              </c:pt>
              <c:pt idx="4">
                <c:v>213886.58</c:v>
              </c:pt>
              <c:pt idx="5">
                <c:v>132816.87</c:v>
              </c:pt>
              <c:pt idx="6">
                <c:v>226465.21</c:v>
              </c:pt>
              <c:pt idx="7">
                <c:v>249186.35</c:v>
              </c:pt>
              <c:pt idx="8">
                <c:v>216064.76</c:v>
              </c:pt>
              <c:pt idx="9">
                <c:v>229690.37</c:v>
              </c:pt>
              <c:pt idx="10">
                <c:v>237204.81</c:v>
              </c:pt>
              <c:pt idx="11">
                <c:v>224744.9</c:v>
              </c:pt>
              <c:pt idx="12">
                <c:v>41158.239999999903</c:v>
              </c:pt>
            </c:numLit>
          </c:val>
          <c:extLst>
            <c:ext xmlns:c16="http://schemas.microsoft.com/office/drawing/2014/chart" uri="{C3380CC4-5D6E-409C-BE32-E72D297353CC}">
              <c16:uniqueId val="{00000003-CA74-4E80-AF9F-2B565DD2E631}"/>
            </c:ext>
          </c:extLst>
        </c:ser>
        <c:ser>
          <c:idx val="4"/>
          <c:order val="4"/>
          <c:invertIfNegative val="0"/>
          <c:val>
            <c:numLit>
              <c:formatCode>General</c:formatCode>
              <c:ptCount val="13"/>
              <c:pt idx="0">
                <c:v>360664</c:v>
              </c:pt>
              <c:pt idx="1">
                <c:v>245807</c:v>
              </c:pt>
              <c:pt idx="2">
                <c:v>215731</c:v>
              </c:pt>
              <c:pt idx="3">
                <c:v>349057</c:v>
              </c:pt>
              <c:pt idx="4">
                <c:v>135228</c:v>
              </c:pt>
              <c:pt idx="5">
                <c:v>120488</c:v>
              </c:pt>
              <c:pt idx="6">
                <c:v>192765</c:v>
              </c:pt>
              <c:pt idx="7">
                <c:v>211486</c:v>
              </c:pt>
              <c:pt idx="8">
                <c:v>182700</c:v>
              </c:pt>
              <c:pt idx="9">
                <c:v>194085</c:v>
              </c:pt>
              <c:pt idx="10">
                <c:v>198783</c:v>
              </c:pt>
              <c:pt idx="11">
                <c:v>187232</c:v>
              </c:pt>
              <c:pt idx="12">
                <c:v>49619.03</c:v>
              </c:pt>
            </c:numLit>
          </c:val>
          <c:extLst>
            <c:ext xmlns:c16="http://schemas.microsoft.com/office/drawing/2014/chart" uri="{C3380CC4-5D6E-409C-BE32-E72D297353CC}">
              <c16:uniqueId val="{00000004-CA74-4E80-AF9F-2B565DD2E631}"/>
            </c:ext>
          </c:extLst>
        </c:ser>
        <c:ser>
          <c:idx val="5"/>
          <c:order val="5"/>
          <c:invertIfNegative val="0"/>
          <c:val>
            <c:numLit>
              <c:formatCode>General</c:formatCode>
              <c:ptCount val="13"/>
              <c:pt idx="0">
                <c:v>290047</c:v>
              </c:pt>
              <c:pt idx="1">
                <c:v>227179</c:v>
              </c:pt>
              <c:pt idx="2">
                <c:v>179997</c:v>
              </c:pt>
              <c:pt idx="3">
                <c:v>243473</c:v>
              </c:pt>
              <c:pt idx="4">
                <c:v>68463</c:v>
              </c:pt>
              <c:pt idx="5">
                <c:v>29514</c:v>
              </c:pt>
              <c:pt idx="6">
                <c:v>188375</c:v>
              </c:pt>
              <c:pt idx="7">
                <c:v>209950</c:v>
              </c:pt>
              <c:pt idx="8">
                <c:v>193666</c:v>
              </c:pt>
              <c:pt idx="9">
                <c:v>195649</c:v>
              </c:pt>
              <c:pt idx="10">
                <c:v>203189</c:v>
              </c:pt>
              <c:pt idx="11">
                <c:v>199637</c:v>
              </c:pt>
              <c:pt idx="12">
                <c:v>-70554.13</c:v>
              </c:pt>
            </c:numLit>
          </c:val>
          <c:extLst>
            <c:ext xmlns:c16="http://schemas.microsoft.com/office/drawing/2014/chart" uri="{C3380CC4-5D6E-409C-BE32-E72D297353CC}">
              <c16:uniqueId val="{00000005-CA74-4E80-AF9F-2B565DD2E631}"/>
            </c:ext>
          </c:extLst>
        </c:ser>
        <c:ser>
          <c:idx val="6"/>
          <c:order val="6"/>
          <c:invertIfNegative val="0"/>
          <c:val>
            <c:numLit>
              <c:formatCode>General</c:formatCode>
              <c:ptCount val="13"/>
              <c:pt idx="0">
                <c:v>290050</c:v>
              </c:pt>
              <c:pt idx="1">
                <c:v>249508</c:v>
              </c:pt>
              <c:pt idx="2">
                <c:v>194748</c:v>
              </c:pt>
              <c:pt idx="3">
                <c:v>257717</c:v>
              </c:pt>
              <c:pt idx="4">
                <c:v>96082</c:v>
              </c:pt>
              <c:pt idx="5">
                <c:v>80868</c:v>
              </c:pt>
              <c:pt idx="6">
                <c:v>220373</c:v>
              </c:pt>
              <c:pt idx="7">
                <c:v>227633</c:v>
              </c:pt>
              <c:pt idx="8">
                <c:v>216812</c:v>
              </c:pt>
              <c:pt idx="9">
                <c:v>225214</c:v>
              </c:pt>
              <c:pt idx="10">
                <c:v>229256</c:v>
              </c:pt>
              <c:pt idx="11">
                <c:v>217622</c:v>
              </c:pt>
              <c:pt idx="12">
                <c:v>8085.98</c:v>
              </c:pt>
            </c:numLit>
          </c:val>
          <c:extLst>
            <c:ext xmlns:c16="http://schemas.microsoft.com/office/drawing/2014/chart" uri="{C3380CC4-5D6E-409C-BE32-E72D297353CC}">
              <c16:uniqueId val="{00000006-CA74-4E80-AF9F-2B565DD2E631}"/>
            </c:ext>
          </c:extLst>
        </c:ser>
        <c:ser>
          <c:idx val="7"/>
          <c:order val="7"/>
          <c:invertIfNegative val="0"/>
          <c:val>
            <c:numLit>
              <c:formatCode>General</c:formatCode>
              <c:ptCount val="13"/>
              <c:pt idx="0">
                <c:v>297700</c:v>
              </c:pt>
              <c:pt idx="1">
                <c:v>258847</c:v>
              </c:pt>
              <c:pt idx="2">
                <c:v>216521</c:v>
              </c:pt>
              <c:pt idx="3">
                <c:v>264552</c:v>
              </c:pt>
              <c:pt idx="4">
                <c:v>138180</c:v>
              </c:pt>
              <c:pt idx="5">
                <c:v>155901</c:v>
              </c:pt>
              <c:pt idx="6">
                <c:v>241275</c:v>
              </c:pt>
              <c:pt idx="7">
                <c:v>238059</c:v>
              </c:pt>
              <c:pt idx="8">
                <c:v>222538</c:v>
              </c:pt>
              <c:pt idx="9">
                <c:v>224655</c:v>
              </c:pt>
              <c:pt idx="10">
                <c:v>231337</c:v>
              </c:pt>
              <c:pt idx="11">
                <c:v>227390</c:v>
              </c:pt>
              <c:pt idx="12">
                <c:v>-11915.9</c:v>
              </c:pt>
            </c:numLit>
          </c:val>
          <c:extLst>
            <c:ext xmlns:c16="http://schemas.microsoft.com/office/drawing/2014/chart" uri="{C3380CC4-5D6E-409C-BE32-E72D297353CC}">
              <c16:uniqueId val="{00000007-CA74-4E80-AF9F-2B565DD2E6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9499024"/>
        <c:axId val="1"/>
      </c:barChart>
      <c:catAx>
        <c:axId val="529499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52949902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k-SK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k-SK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</c:chartSpace>
</file>

<file path=xl/charts/chart5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BE1-4A81-A1F3-8AC91B97801C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1BE1-4A81-A1F3-8AC91B9780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9501648"/>
        <c:axId val="1"/>
        <c:axId val="0"/>
      </c:bar3DChart>
      <c:catAx>
        <c:axId val="529501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2950164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5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883-4D6A-AE6E-CDC1A19BAB6E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A883-4D6A-AE6E-CDC1A19BAB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9503944"/>
        <c:axId val="1"/>
      </c:barChart>
      <c:catAx>
        <c:axId val="529503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95039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5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5C9-49A8-9986-79AA04810F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9506568"/>
        <c:axId val="1"/>
        <c:axId val="0"/>
      </c:bar3DChart>
      <c:catAx>
        <c:axId val="529506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95065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5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F9F-4EA5-9C19-471AA85B5C0A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F9F-4EA5-9C19-471AA85B5C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9509192"/>
        <c:axId val="1"/>
        <c:axId val="0"/>
      </c:bar3DChart>
      <c:catAx>
        <c:axId val="529509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95091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5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830-4244-A6C8-2E5430A905C8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D830-4244-A6C8-2E5430A90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9511488"/>
        <c:axId val="1"/>
        <c:axId val="0"/>
      </c:bar3DChart>
      <c:catAx>
        <c:axId val="529511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2951148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31E-4CB2-AA3A-6CE046C0C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84370480"/>
        <c:axId val="1"/>
        <c:axId val="0"/>
      </c:bar3DChart>
      <c:catAx>
        <c:axId val="484370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4843704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5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CFD-4589-8DA1-63F6E17E0F12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2CFD-4589-8DA1-63F6E17E0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9513784"/>
        <c:axId val="1"/>
      </c:barChart>
      <c:catAx>
        <c:axId val="529513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95137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5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350-40B5-BFC2-AF00EBB4A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9516408"/>
        <c:axId val="1"/>
        <c:axId val="0"/>
      </c:bar3DChart>
      <c:catAx>
        <c:axId val="529516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95164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5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CC0-4BFE-87AA-375EE93B6865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6CC0-4BFE-87AA-375EE93B68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9519032"/>
        <c:axId val="1"/>
        <c:axId val="0"/>
      </c:bar3DChart>
      <c:catAx>
        <c:axId val="529519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9519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5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BD7-4E9C-911E-76B5B2BD4A2A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5BD7-4E9C-911E-76B5B2BD4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9521328"/>
        <c:axId val="1"/>
        <c:axId val="0"/>
      </c:bar3DChart>
      <c:catAx>
        <c:axId val="529521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2952132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5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Lit>
              <c:formatCode>General</c:formatCode>
              <c:ptCount val="13"/>
              <c:pt idx="0">
                <c:v>143661.16</c:v>
              </c:pt>
              <c:pt idx="1">
                <c:v>202082.22</c:v>
              </c:pt>
              <c:pt idx="2">
                <c:v>129514.04</c:v>
              </c:pt>
              <c:pt idx="3">
                <c:v>262526.78999999899</c:v>
              </c:pt>
              <c:pt idx="4">
                <c:v>202736.37</c:v>
              </c:pt>
              <c:pt idx="5">
                <c:v>50146.29</c:v>
              </c:pt>
              <c:pt idx="6">
                <c:v>153615.609999999</c:v>
              </c:pt>
              <c:pt idx="7">
                <c:v>180702.62</c:v>
              </c:pt>
              <c:pt idx="8">
                <c:v>145498.9</c:v>
              </c:pt>
              <c:pt idx="9">
                <c:v>162257.29</c:v>
              </c:pt>
              <c:pt idx="10">
                <c:v>164809.829999999</c:v>
              </c:pt>
              <c:pt idx="11">
                <c:v>155932.32</c:v>
              </c:pt>
              <c:pt idx="12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9AD-4235-82E6-3907008DBD69}"/>
            </c:ext>
          </c:extLst>
        </c:ser>
        <c:ser>
          <c:idx val="1"/>
          <c:order val="1"/>
          <c:invertIfNegative val="0"/>
          <c:val>
            <c:numLit>
              <c:formatCode>General</c:formatCode>
              <c:ptCount val="13"/>
              <c:pt idx="0">
                <c:v>253313.58</c:v>
              </c:pt>
              <c:pt idx="1">
                <c:v>213991.97</c:v>
              </c:pt>
              <c:pt idx="2">
                <c:v>143848.37</c:v>
              </c:pt>
              <c:pt idx="3">
                <c:v>252332.37</c:v>
              </c:pt>
              <c:pt idx="4">
                <c:v>170773.35</c:v>
              </c:pt>
              <c:pt idx="5">
                <c:v>26478.76</c:v>
              </c:pt>
              <c:pt idx="6">
                <c:v>178074.39</c:v>
              </c:pt>
              <c:pt idx="7">
                <c:v>188472.42</c:v>
              </c:pt>
              <c:pt idx="8">
                <c:v>165313.019999999</c:v>
              </c:pt>
              <c:pt idx="9">
                <c:v>171592.64</c:v>
              </c:pt>
              <c:pt idx="10">
                <c:v>183134.04</c:v>
              </c:pt>
              <c:pt idx="11">
                <c:v>182772.46</c:v>
              </c:pt>
              <c:pt idx="12">
                <c:v>116641.9</c:v>
              </c:pt>
            </c:numLit>
          </c:val>
          <c:extLst>
            <c:ext xmlns:c16="http://schemas.microsoft.com/office/drawing/2014/chart" uri="{C3380CC4-5D6E-409C-BE32-E72D297353CC}">
              <c16:uniqueId val="{00000001-69AD-4235-82E6-3907008DBD69}"/>
            </c:ext>
          </c:extLst>
        </c:ser>
        <c:ser>
          <c:idx val="2"/>
          <c:order val="2"/>
          <c:invertIfNegative val="0"/>
          <c:val>
            <c:numLit>
              <c:formatCode>General</c:formatCode>
              <c:ptCount val="13"/>
              <c:pt idx="0">
                <c:v>269742.12</c:v>
              </c:pt>
              <c:pt idx="1">
                <c:v>228563.63</c:v>
              </c:pt>
              <c:pt idx="2">
                <c:v>162363.269999999</c:v>
              </c:pt>
              <c:pt idx="3">
                <c:v>233390.92</c:v>
              </c:pt>
              <c:pt idx="4">
                <c:v>232693.62</c:v>
              </c:pt>
              <c:pt idx="5">
                <c:v>21423.89</c:v>
              </c:pt>
              <c:pt idx="6">
                <c:v>188255.13</c:v>
              </c:pt>
              <c:pt idx="7">
                <c:v>211266.45</c:v>
              </c:pt>
              <c:pt idx="8">
                <c:v>184705.01</c:v>
              </c:pt>
              <c:pt idx="9">
                <c:v>195210.25</c:v>
              </c:pt>
              <c:pt idx="10">
                <c:v>206070.24</c:v>
              </c:pt>
              <c:pt idx="11">
                <c:v>201237.14</c:v>
              </c:pt>
              <c:pt idx="12">
                <c:v>19256.54</c:v>
              </c:pt>
            </c:numLit>
          </c:val>
          <c:extLst>
            <c:ext xmlns:c16="http://schemas.microsoft.com/office/drawing/2014/chart" uri="{C3380CC4-5D6E-409C-BE32-E72D297353CC}">
              <c16:uniqueId val="{00000002-69AD-4235-82E6-3907008DBD69}"/>
            </c:ext>
          </c:extLst>
        </c:ser>
        <c:ser>
          <c:idx val="3"/>
          <c:order val="3"/>
          <c:invertIfNegative val="0"/>
          <c:val>
            <c:numLit>
              <c:formatCode>General</c:formatCode>
              <c:ptCount val="13"/>
              <c:pt idx="0">
                <c:v>313339.84000000003</c:v>
              </c:pt>
              <c:pt idx="1">
                <c:v>261941.35</c:v>
              </c:pt>
              <c:pt idx="2">
                <c:v>195960.3</c:v>
              </c:pt>
              <c:pt idx="3">
                <c:v>302535.75</c:v>
              </c:pt>
              <c:pt idx="4">
                <c:v>213886.58</c:v>
              </c:pt>
              <c:pt idx="5">
                <c:v>132816.87</c:v>
              </c:pt>
              <c:pt idx="6">
                <c:v>226465.21</c:v>
              </c:pt>
              <c:pt idx="7">
                <c:v>249186.35</c:v>
              </c:pt>
              <c:pt idx="8">
                <c:v>216064.76</c:v>
              </c:pt>
              <c:pt idx="9">
                <c:v>229690.37</c:v>
              </c:pt>
              <c:pt idx="10">
                <c:v>237204.81</c:v>
              </c:pt>
              <c:pt idx="11">
                <c:v>224744.9</c:v>
              </c:pt>
              <c:pt idx="12">
                <c:v>41158.239999999903</c:v>
              </c:pt>
            </c:numLit>
          </c:val>
          <c:extLst>
            <c:ext xmlns:c16="http://schemas.microsoft.com/office/drawing/2014/chart" uri="{C3380CC4-5D6E-409C-BE32-E72D297353CC}">
              <c16:uniqueId val="{00000003-69AD-4235-82E6-3907008DBD69}"/>
            </c:ext>
          </c:extLst>
        </c:ser>
        <c:ser>
          <c:idx val="4"/>
          <c:order val="4"/>
          <c:invertIfNegative val="0"/>
          <c:val>
            <c:numLit>
              <c:formatCode>General</c:formatCode>
              <c:ptCount val="13"/>
              <c:pt idx="0">
                <c:v>360664</c:v>
              </c:pt>
              <c:pt idx="1">
                <c:v>245807</c:v>
              </c:pt>
              <c:pt idx="2">
                <c:v>215731</c:v>
              </c:pt>
              <c:pt idx="3">
                <c:v>349057</c:v>
              </c:pt>
              <c:pt idx="4">
                <c:v>135228</c:v>
              </c:pt>
              <c:pt idx="5">
                <c:v>120488</c:v>
              </c:pt>
              <c:pt idx="6">
                <c:v>192765</c:v>
              </c:pt>
              <c:pt idx="7">
                <c:v>211486</c:v>
              </c:pt>
              <c:pt idx="8">
                <c:v>182700</c:v>
              </c:pt>
              <c:pt idx="9">
                <c:v>194085</c:v>
              </c:pt>
              <c:pt idx="10">
                <c:v>198783</c:v>
              </c:pt>
              <c:pt idx="11">
                <c:v>187232</c:v>
              </c:pt>
              <c:pt idx="12">
                <c:v>49619.03</c:v>
              </c:pt>
            </c:numLit>
          </c:val>
          <c:extLst>
            <c:ext xmlns:c16="http://schemas.microsoft.com/office/drawing/2014/chart" uri="{C3380CC4-5D6E-409C-BE32-E72D297353CC}">
              <c16:uniqueId val="{00000004-69AD-4235-82E6-3907008DBD69}"/>
            </c:ext>
          </c:extLst>
        </c:ser>
        <c:ser>
          <c:idx val="5"/>
          <c:order val="5"/>
          <c:invertIfNegative val="0"/>
          <c:val>
            <c:numLit>
              <c:formatCode>General</c:formatCode>
              <c:ptCount val="13"/>
              <c:pt idx="0">
                <c:v>290047</c:v>
              </c:pt>
              <c:pt idx="1">
                <c:v>227179</c:v>
              </c:pt>
              <c:pt idx="2">
                <c:v>179997</c:v>
              </c:pt>
              <c:pt idx="3">
                <c:v>243473</c:v>
              </c:pt>
              <c:pt idx="4">
                <c:v>68463</c:v>
              </c:pt>
              <c:pt idx="5">
                <c:v>29514</c:v>
              </c:pt>
              <c:pt idx="6">
                <c:v>188375</c:v>
              </c:pt>
              <c:pt idx="7">
                <c:v>209950</c:v>
              </c:pt>
              <c:pt idx="8">
                <c:v>193666</c:v>
              </c:pt>
              <c:pt idx="9">
                <c:v>195649</c:v>
              </c:pt>
              <c:pt idx="10">
                <c:v>203189</c:v>
              </c:pt>
              <c:pt idx="11">
                <c:v>199637</c:v>
              </c:pt>
              <c:pt idx="12">
                <c:v>-70554.13</c:v>
              </c:pt>
            </c:numLit>
          </c:val>
          <c:extLst>
            <c:ext xmlns:c16="http://schemas.microsoft.com/office/drawing/2014/chart" uri="{C3380CC4-5D6E-409C-BE32-E72D297353CC}">
              <c16:uniqueId val="{00000005-69AD-4235-82E6-3907008DBD69}"/>
            </c:ext>
          </c:extLst>
        </c:ser>
        <c:ser>
          <c:idx val="6"/>
          <c:order val="6"/>
          <c:invertIfNegative val="0"/>
          <c:val>
            <c:numLit>
              <c:formatCode>General</c:formatCode>
              <c:ptCount val="13"/>
              <c:pt idx="0">
                <c:v>290050</c:v>
              </c:pt>
              <c:pt idx="1">
                <c:v>249508</c:v>
              </c:pt>
              <c:pt idx="2">
                <c:v>194748</c:v>
              </c:pt>
              <c:pt idx="3">
                <c:v>257717</c:v>
              </c:pt>
              <c:pt idx="4">
                <c:v>96082</c:v>
              </c:pt>
              <c:pt idx="5">
                <c:v>80868</c:v>
              </c:pt>
              <c:pt idx="6">
                <c:v>220373</c:v>
              </c:pt>
              <c:pt idx="7">
                <c:v>227633</c:v>
              </c:pt>
              <c:pt idx="8">
                <c:v>216812</c:v>
              </c:pt>
              <c:pt idx="9">
                <c:v>225214</c:v>
              </c:pt>
              <c:pt idx="10">
                <c:v>229256</c:v>
              </c:pt>
              <c:pt idx="11">
                <c:v>217622</c:v>
              </c:pt>
              <c:pt idx="12">
                <c:v>8085.98</c:v>
              </c:pt>
            </c:numLit>
          </c:val>
          <c:extLst>
            <c:ext xmlns:c16="http://schemas.microsoft.com/office/drawing/2014/chart" uri="{C3380CC4-5D6E-409C-BE32-E72D297353CC}">
              <c16:uniqueId val="{00000006-69AD-4235-82E6-3907008DBD69}"/>
            </c:ext>
          </c:extLst>
        </c:ser>
        <c:ser>
          <c:idx val="7"/>
          <c:order val="7"/>
          <c:invertIfNegative val="0"/>
          <c:val>
            <c:numLit>
              <c:formatCode>General</c:formatCode>
              <c:ptCount val="13"/>
              <c:pt idx="0">
                <c:v>297700</c:v>
              </c:pt>
              <c:pt idx="1">
                <c:v>258847</c:v>
              </c:pt>
              <c:pt idx="2">
                <c:v>216521</c:v>
              </c:pt>
              <c:pt idx="3">
                <c:v>264552</c:v>
              </c:pt>
              <c:pt idx="4">
                <c:v>138180</c:v>
              </c:pt>
              <c:pt idx="5">
                <c:v>155901</c:v>
              </c:pt>
              <c:pt idx="6">
                <c:v>241275</c:v>
              </c:pt>
              <c:pt idx="7">
                <c:v>238059</c:v>
              </c:pt>
              <c:pt idx="8">
                <c:v>222538</c:v>
              </c:pt>
              <c:pt idx="9">
                <c:v>224655</c:v>
              </c:pt>
              <c:pt idx="10">
                <c:v>231337</c:v>
              </c:pt>
              <c:pt idx="11">
                <c:v>227390</c:v>
              </c:pt>
              <c:pt idx="12">
                <c:v>-11915.9</c:v>
              </c:pt>
            </c:numLit>
          </c:val>
          <c:extLst>
            <c:ext xmlns:c16="http://schemas.microsoft.com/office/drawing/2014/chart" uri="{C3380CC4-5D6E-409C-BE32-E72D297353CC}">
              <c16:uniqueId val="{00000007-69AD-4235-82E6-3907008DB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9523624"/>
        <c:axId val="1"/>
      </c:barChart>
      <c:catAx>
        <c:axId val="529523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52952362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k-SK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k-SK"/>
    </a:p>
  </c:txPr>
  <c:printSettings>
    <c:headerFooter/>
    <c:pageMargins b="0.74803149606299235" l="0.70866141732283494" r="0.70866141732283494" t="0.74803149606299235" header="0.31496062992126006" footer="0.31496062992126006"/>
    <c:pageSetup orientation="landscape"/>
  </c:printSettings>
</c:chartSpace>
</file>

<file path=xl/charts/chart5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5EA-4757-8ADA-0C708323CA08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65EA-4757-8ADA-0C708323CA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9526248"/>
        <c:axId val="1"/>
        <c:axId val="0"/>
      </c:bar3DChart>
      <c:catAx>
        <c:axId val="529526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2952624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5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C45-4603-9A7C-BB2264B74372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9C45-4603-9A7C-BB2264B743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9528872"/>
        <c:axId val="1"/>
        <c:axId val="0"/>
      </c:bar3DChart>
      <c:catAx>
        <c:axId val="529528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2952887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5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EEB-4CC6-901F-FD7F75FC6546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6EEB-4CC6-901F-FD7F75FC65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9531168"/>
        <c:axId val="1"/>
      </c:barChart>
      <c:catAx>
        <c:axId val="529531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953116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5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E66-4C7E-B861-CB8BDB8B91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9533792"/>
        <c:axId val="1"/>
        <c:axId val="0"/>
      </c:bar3DChart>
      <c:catAx>
        <c:axId val="529533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95337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5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109-4F9E-B37B-19B3113350FB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F109-4F9E-B37B-19B311335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9536416"/>
        <c:axId val="1"/>
        <c:axId val="0"/>
      </c:bar3DChart>
      <c:catAx>
        <c:axId val="529536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9536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F5C-4867-8FAF-635F78A39E55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FF5C-4867-8FAF-635F78A39E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84709648"/>
        <c:axId val="1"/>
        <c:axId val="0"/>
      </c:bar3DChart>
      <c:catAx>
        <c:axId val="484709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484709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5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BCE-42B8-A3E8-12F77E98A5CF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ABCE-42B8-A3E8-12F77E98A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9538712"/>
        <c:axId val="1"/>
        <c:axId val="0"/>
      </c:bar3DChart>
      <c:catAx>
        <c:axId val="529538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2953871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5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FB6-4ABE-BD7E-2AA46914592D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1FB6-4ABE-BD7E-2AA4691459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9541008"/>
        <c:axId val="1"/>
      </c:barChart>
      <c:catAx>
        <c:axId val="529541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95410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5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381-4A4B-99F6-2DFBAC436B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9543632"/>
        <c:axId val="1"/>
        <c:axId val="0"/>
      </c:bar3DChart>
      <c:catAx>
        <c:axId val="529543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95436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5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106-43DA-847C-E98B98E472A9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6106-43DA-847C-E98B98E47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9546256"/>
        <c:axId val="1"/>
        <c:axId val="0"/>
      </c:bar3DChart>
      <c:catAx>
        <c:axId val="529546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9546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5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DF4-4FAA-A59F-195C269011CB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0DF4-4FAA-A59F-195C269011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9548552"/>
        <c:axId val="1"/>
        <c:axId val="0"/>
      </c:bar3DChart>
      <c:catAx>
        <c:axId val="529548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2954855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5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Lit>
              <c:formatCode>General</c:formatCode>
              <c:ptCount val="13"/>
              <c:pt idx="0">
                <c:v>143661.16</c:v>
              </c:pt>
              <c:pt idx="1">
                <c:v>202082.22</c:v>
              </c:pt>
              <c:pt idx="2">
                <c:v>129514.04</c:v>
              </c:pt>
              <c:pt idx="3">
                <c:v>262526.78999999899</c:v>
              </c:pt>
              <c:pt idx="4">
                <c:v>202736.37</c:v>
              </c:pt>
              <c:pt idx="5">
                <c:v>50146.29</c:v>
              </c:pt>
              <c:pt idx="6">
                <c:v>153615.609999999</c:v>
              </c:pt>
              <c:pt idx="7">
                <c:v>180702.62</c:v>
              </c:pt>
              <c:pt idx="8">
                <c:v>145498.9</c:v>
              </c:pt>
              <c:pt idx="9">
                <c:v>162257.29</c:v>
              </c:pt>
              <c:pt idx="10">
                <c:v>164809.829999999</c:v>
              </c:pt>
              <c:pt idx="11">
                <c:v>155932.32</c:v>
              </c:pt>
              <c:pt idx="12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F49-499A-9268-2398FF37AD07}"/>
            </c:ext>
          </c:extLst>
        </c:ser>
        <c:ser>
          <c:idx val="1"/>
          <c:order val="1"/>
          <c:invertIfNegative val="0"/>
          <c:val>
            <c:numLit>
              <c:formatCode>General</c:formatCode>
              <c:ptCount val="13"/>
              <c:pt idx="0">
                <c:v>253313.58</c:v>
              </c:pt>
              <c:pt idx="1">
                <c:v>213991.97</c:v>
              </c:pt>
              <c:pt idx="2">
                <c:v>143848.37</c:v>
              </c:pt>
              <c:pt idx="3">
                <c:v>252332.37</c:v>
              </c:pt>
              <c:pt idx="4">
                <c:v>170773.35</c:v>
              </c:pt>
              <c:pt idx="5">
                <c:v>26478.76</c:v>
              </c:pt>
              <c:pt idx="6">
                <c:v>178074.39</c:v>
              </c:pt>
              <c:pt idx="7">
                <c:v>188472.42</c:v>
              </c:pt>
              <c:pt idx="8">
                <c:v>165313.019999999</c:v>
              </c:pt>
              <c:pt idx="9">
                <c:v>171592.64</c:v>
              </c:pt>
              <c:pt idx="10">
                <c:v>183134.04</c:v>
              </c:pt>
              <c:pt idx="11">
                <c:v>182772.46</c:v>
              </c:pt>
              <c:pt idx="12">
                <c:v>116641.9</c:v>
              </c:pt>
            </c:numLit>
          </c:val>
          <c:extLst>
            <c:ext xmlns:c16="http://schemas.microsoft.com/office/drawing/2014/chart" uri="{C3380CC4-5D6E-409C-BE32-E72D297353CC}">
              <c16:uniqueId val="{00000001-8F49-499A-9268-2398FF37AD07}"/>
            </c:ext>
          </c:extLst>
        </c:ser>
        <c:ser>
          <c:idx val="2"/>
          <c:order val="2"/>
          <c:invertIfNegative val="0"/>
          <c:val>
            <c:numLit>
              <c:formatCode>General</c:formatCode>
              <c:ptCount val="13"/>
              <c:pt idx="0">
                <c:v>269742.12</c:v>
              </c:pt>
              <c:pt idx="1">
                <c:v>228563.63</c:v>
              </c:pt>
              <c:pt idx="2">
                <c:v>162363.269999999</c:v>
              </c:pt>
              <c:pt idx="3">
                <c:v>233390.92</c:v>
              </c:pt>
              <c:pt idx="4">
                <c:v>232693.62</c:v>
              </c:pt>
              <c:pt idx="5">
                <c:v>21423.89</c:v>
              </c:pt>
              <c:pt idx="6">
                <c:v>188255.13</c:v>
              </c:pt>
              <c:pt idx="7">
                <c:v>211266.45</c:v>
              </c:pt>
              <c:pt idx="8">
                <c:v>184705.01</c:v>
              </c:pt>
              <c:pt idx="9">
                <c:v>195210.25</c:v>
              </c:pt>
              <c:pt idx="10">
                <c:v>206070.24</c:v>
              </c:pt>
              <c:pt idx="11">
                <c:v>201237.14</c:v>
              </c:pt>
              <c:pt idx="12">
                <c:v>19256.54</c:v>
              </c:pt>
            </c:numLit>
          </c:val>
          <c:extLst>
            <c:ext xmlns:c16="http://schemas.microsoft.com/office/drawing/2014/chart" uri="{C3380CC4-5D6E-409C-BE32-E72D297353CC}">
              <c16:uniqueId val="{00000002-8F49-499A-9268-2398FF37AD07}"/>
            </c:ext>
          </c:extLst>
        </c:ser>
        <c:ser>
          <c:idx val="3"/>
          <c:order val="3"/>
          <c:invertIfNegative val="0"/>
          <c:val>
            <c:numLit>
              <c:formatCode>General</c:formatCode>
              <c:ptCount val="13"/>
              <c:pt idx="0">
                <c:v>313339.84000000003</c:v>
              </c:pt>
              <c:pt idx="1">
                <c:v>261941.35</c:v>
              </c:pt>
              <c:pt idx="2">
                <c:v>195960.3</c:v>
              </c:pt>
              <c:pt idx="3">
                <c:v>302535.75</c:v>
              </c:pt>
              <c:pt idx="4">
                <c:v>213886.58</c:v>
              </c:pt>
              <c:pt idx="5">
                <c:v>132816.87</c:v>
              </c:pt>
              <c:pt idx="6">
                <c:v>226465.21</c:v>
              </c:pt>
              <c:pt idx="7">
                <c:v>249186.35</c:v>
              </c:pt>
              <c:pt idx="8">
                <c:v>216064.76</c:v>
              </c:pt>
              <c:pt idx="9">
                <c:v>229690.37</c:v>
              </c:pt>
              <c:pt idx="10">
                <c:v>237204.81</c:v>
              </c:pt>
              <c:pt idx="11">
                <c:v>224744.9</c:v>
              </c:pt>
              <c:pt idx="12">
                <c:v>41158.239999999903</c:v>
              </c:pt>
            </c:numLit>
          </c:val>
          <c:extLst>
            <c:ext xmlns:c16="http://schemas.microsoft.com/office/drawing/2014/chart" uri="{C3380CC4-5D6E-409C-BE32-E72D297353CC}">
              <c16:uniqueId val="{00000003-8F49-499A-9268-2398FF37AD07}"/>
            </c:ext>
          </c:extLst>
        </c:ser>
        <c:ser>
          <c:idx val="4"/>
          <c:order val="4"/>
          <c:invertIfNegative val="0"/>
          <c:val>
            <c:numLit>
              <c:formatCode>General</c:formatCode>
              <c:ptCount val="13"/>
              <c:pt idx="0">
                <c:v>360664</c:v>
              </c:pt>
              <c:pt idx="1">
                <c:v>245807</c:v>
              </c:pt>
              <c:pt idx="2">
                <c:v>215731</c:v>
              </c:pt>
              <c:pt idx="3">
                <c:v>349057</c:v>
              </c:pt>
              <c:pt idx="4">
                <c:v>135228</c:v>
              </c:pt>
              <c:pt idx="5">
                <c:v>120488</c:v>
              </c:pt>
              <c:pt idx="6">
                <c:v>192765</c:v>
              </c:pt>
              <c:pt idx="7">
                <c:v>211486</c:v>
              </c:pt>
              <c:pt idx="8">
                <c:v>182700</c:v>
              </c:pt>
              <c:pt idx="9">
                <c:v>194085</c:v>
              </c:pt>
              <c:pt idx="10">
                <c:v>198783</c:v>
              </c:pt>
              <c:pt idx="11">
                <c:v>187232</c:v>
              </c:pt>
              <c:pt idx="12">
                <c:v>49619.03</c:v>
              </c:pt>
            </c:numLit>
          </c:val>
          <c:extLst>
            <c:ext xmlns:c16="http://schemas.microsoft.com/office/drawing/2014/chart" uri="{C3380CC4-5D6E-409C-BE32-E72D297353CC}">
              <c16:uniqueId val="{00000004-8F49-499A-9268-2398FF37AD07}"/>
            </c:ext>
          </c:extLst>
        </c:ser>
        <c:ser>
          <c:idx val="5"/>
          <c:order val="5"/>
          <c:invertIfNegative val="0"/>
          <c:val>
            <c:numLit>
              <c:formatCode>General</c:formatCode>
              <c:ptCount val="13"/>
              <c:pt idx="0">
                <c:v>290047</c:v>
              </c:pt>
              <c:pt idx="1">
                <c:v>227179</c:v>
              </c:pt>
              <c:pt idx="2">
                <c:v>179997</c:v>
              </c:pt>
              <c:pt idx="3">
                <c:v>243473</c:v>
              </c:pt>
              <c:pt idx="4">
                <c:v>68463</c:v>
              </c:pt>
              <c:pt idx="5">
                <c:v>29514</c:v>
              </c:pt>
              <c:pt idx="6">
                <c:v>188375</c:v>
              </c:pt>
              <c:pt idx="7">
                <c:v>209950</c:v>
              </c:pt>
              <c:pt idx="8">
                <c:v>193666</c:v>
              </c:pt>
              <c:pt idx="9">
                <c:v>195649</c:v>
              </c:pt>
              <c:pt idx="10">
                <c:v>203189</c:v>
              </c:pt>
              <c:pt idx="11">
                <c:v>199637</c:v>
              </c:pt>
              <c:pt idx="12">
                <c:v>-70554.13</c:v>
              </c:pt>
            </c:numLit>
          </c:val>
          <c:extLst>
            <c:ext xmlns:c16="http://schemas.microsoft.com/office/drawing/2014/chart" uri="{C3380CC4-5D6E-409C-BE32-E72D297353CC}">
              <c16:uniqueId val="{00000005-8F49-499A-9268-2398FF37AD07}"/>
            </c:ext>
          </c:extLst>
        </c:ser>
        <c:ser>
          <c:idx val="6"/>
          <c:order val="6"/>
          <c:invertIfNegative val="0"/>
          <c:val>
            <c:numLit>
              <c:formatCode>General</c:formatCode>
              <c:ptCount val="13"/>
              <c:pt idx="0">
                <c:v>290050</c:v>
              </c:pt>
              <c:pt idx="1">
                <c:v>249508</c:v>
              </c:pt>
              <c:pt idx="2">
                <c:v>194748</c:v>
              </c:pt>
              <c:pt idx="3">
                <c:v>257717</c:v>
              </c:pt>
              <c:pt idx="4">
                <c:v>96082</c:v>
              </c:pt>
              <c:pt idx="5">
                <c:v>80868</c:v>
              </c:pt>
              <c:pt idx="6">
                <c:v>220373</c:v>
              </c:pt>
              <c:pt idx="7">
                <c:v>227633</c:v>
              </c:pt>
              <c:pt idx="8">
                <c:v>216812</c:v>
              </c:pt>
              <c:pt idx="9">
                <c:v>225214</c:v>
              </c:pt>
              <c:pt idx="10">
                <c:v>229256</c:v>
              </c:pt>
              <c:pt idx="11">
                <c:v>217622</c:v>
              </c:pt>
              <c:pt idx="12">
                <c:v>8085.98</c:v>
              </c:pt>
            </c:numLit>
          </c:val>
          <c:extLst>
            <c:ext xmlns:c16="http://schemas.microsoft.com/office/drawing/2014/chart" uri="{C3380CC4-5D6E-409C-BE32-E72D297353CC}">
              <c16:uniqueId val="{00000006-8F49-499A-9268-2398FF37AD07}"/>
            </c:ext>
          </c:extLst>
        </c:ser>
        <c:ser>
          <c:idx val="7"/>
          <c:order val="7"/>
          <c:invertIfNegative val="0"/>
          <c:val>
            <c:numLit>
              <c:formatCode>General</c:formatCode>
              <c:ptCount val="13"/>
              <c:pt idx="0">
                <c:v>297700</c:v>
              </c:pt>
              <c:pt idx="1">
                <c:v>258847</c:v>
              </c:pt>
              <c:pt idx="2">
                <c:v>216521</c:v>
              </c:pt>
              <c:pt idx="3">
                <c:v>264552</c:v>
              </c:pt>
              <c:pt idx="4">
                <c:v>138180</c:v>
              </c:pt>
              <c:pt idx="5">
                <c:v>155901</c:v>
              </c:pt>
              <c:pt idx="6">
                <c:v>241275</c:v>
              </c:pt>
              <c:pt idx="7">
                <c:v>238059</c:v>
              </c:pt>
              <c:pt idx="8">
                <c:v>222538</c:v>
              </c:pt>
              <c:pt idx="9">
                <c:v>224655</c:v>
              </c:pt>
              <c:pt idx="10">
                <c:v>231337</c:v>
              </c:pt>
              <c:pt idx="11">
                <c:v>227390</c:v>
              </c:pt>
              <c:pt idx="12">
                <c:v>-11915.9</c:v>
              </c:pt>
            </c:numLit>
          </c:val>
          <c:extLst>
            <c:ext xmlns:c16="http://schemas.microsoft.com/office/drawing/2014/chart" uri="{C3380CC4-5D6E-409C-BE32-E72D297353CC}">
              <c16:uniqueId val="{00000007-8F49-499A-9268-2398FF37AD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9550848"/>
        <c:axId val="1"/>
      </c:barChart>
      <c:catAx>
        <c:axId val="529550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52955084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k-SK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k-SK"/>
    </a:p>
  </c:txPr>
  <c:printSettings>
    <c:headerFooter/>
    <c:pageMargins b="0.74803149606299235" l="0.70866141732283494" r="0.70866141732283494" t="0.74803149606299235" header="0.31496062992126006" footer="0.31496062992126006"/>
    <c:pageSetup orientation="landscape"/>
  </c:printSettings>
</c:chartSpace>
</file>

<file path=xl/charts/chart5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2D5-41A5-8F4D-E06C145E8358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92D5-41A5-8F4D-E06C145E8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9553472"/>
        <c:axId val="1"/>
        <c:axId val="0"/>
      </c:bar3DChart>
      <c:catAx>
        <c:axId val="529553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2955347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5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B85-46A5-A02F-36572BA342C8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6B85-46A5-A02F-36572BA34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9555768"/>
        <c:axId val="1"/>
      </c:barChart>
      <c:catAx>
        <c:axId val="529555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955576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5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91B-4525-8961-2E213733B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9558392"/>
        <c:axId val="1"/>
        <c:axId val="0"/>
      </c:bar3DChart>
      <c:catAx>
        <c:axId val="529558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95583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5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027-4F55-98D2-2C68E14B0E40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6027-4F55-98D2-2C68E14B0E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9561016"/>
        <c:axId val="1"/>
        <c:axId val="0"/>
      </c:bar3DChart>
      <c:catAx>
        <c:axId val="529561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95610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9AD-44BF-85E8-7720E62A4618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89AD-44BF-85E8-7720E62A4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84711944"/>
        <c:axId val="1"/>
        <c:axId val="0"/>
      </c:bar3DChart>
      <c:catAx>
        <c:axId val="484711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48471194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5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3E8-4E9A-A2F7-EA457B9FF486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93E8-4E9A-A2F7-EA457B9FF4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9563312"/>
        <c:axId val="1"/>
        <c:axId val="0"/>
      </c:bar3DChart>
      <c:catAx>
        <c:axId val="529563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2956331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5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AF6-46A3-9480-C84B97D7FA29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AF6-46A3-9480-C84B97D7F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9565608"/>
        <c:axId val="1"/>
      </c:barChart>
      <c:catAx>
        <c:axId val="529565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95656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5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2F2-41F6-977B-EBABFD4E39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9568232"/>
        <c:axId val="1"/>
        <c:axId val="0"/>
      </c:bar3DChart>
      <c:catAx>
        <c:axId val="529568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95682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5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EEB-42EF-9D68-2E311E2895C1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EEEB-42EF-9D68-2E311E289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9570856"/>
        <c:axId val="1"/>
        <c:axId val="0"/>
      </c:bar3DChart>
      <c:catAx>
        <c:axId val="529570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9570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5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44C-4DCA-842C-0D0F7D6D18FD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C44C-4DCA-842C-0D0F7D6D1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9573152"/>
        <c:axId val="1"/>
        <c:axId val="0"/>
      </c:bar3DChart>
      <c:catAx>
        <c:axId val="529573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2957315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5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Lit>
              <c:ptCount val="14"/>
              <c:pt idx="0">
                <c:v>Rok</c:v>
              </c:pt>
              <c:pt idx="1">
                <c:v>január</c:v>
              </c:pt>
              <c:pt idx="2">
                <c:v>február</c:v>
              </c:pt>
              <c:pt idx="3">
                <c:v>marec</c:v>
              </c:pt>
              <c:pt idx="4">
                <c:v>apríl</c:v>
              </c:pt>
              <c:pt idx="5">
                <c:v>máj</c:v>
              </c:pt>
              <c:pt idx="6">
                <c:v>jún</c:v>
              </c:pt>
              <c:pt idx="7">
                <c:v>júl</c:v>
              </c:pt>
              <c:pt idx="8">
                <c:v>august</c:v>
              </c:pt>
              <c:pt idx="9">
                <c:v>september</c:v>
              </c:pt>
              <c:pt idx="10">
                <c:v>október</c:v>
              </c:pt>
              <c:pt idx="11">
                <c:v>november</c:v>
              </c:pt>
              <c:pt idx="12">
                <c:v>december</c:v>
              </c:pt>
              <c:pt idx="13">
                <c:v>dorovnanie</c:v>
              </c:pt>
            </c:strLit>
          </c:cat>
          <c:val>
            <c:numLit>
              <c:formatCode>General</c:formatCode>
              <c:ptCount val="14"/>
              <c:pt idx="0">
                <c:v>2005</c:v>
              </c:pt>
              <c:pt idx="1">
                <c:v>143661.16</c:v>
              </c:pt>
              <c:pt idx="2">
                <c:v>202082.22</c:v>
              </c:pt>
              <c:pt idx="3">
                <c:v>129514.04</c:v>
              </c:pt>
              <c:pt idx="4">
                <c:v>262526.78999999899</c:v>
              </c:pt>
              <c:pt idx="5">
                <c:v>202736.37</c:v>
              </c:pt>
              <c:pt idx="6">
                <c:v>50146.29</c:v>
              </c:pt>
              <c:pt idx="7">
                <c:v>153615.609999999</c:v>
              </c:pt>
              <c:pt idx="8">
                <c:v>180702.62</c:v>
              </c:pt>
              <c:pt idx="9">
                <c:v>145498.9</c:v>
              </c:pt>
              <c:pt idx="10">
                <c:v>162257.29</c:v>
              </c:pt>
              <c:pt idx="11">
                <c:v>164809.829999999</c:v>
              </c:pt>
              <c:pt idx="12">
                <c:v>155932.32</c:v>
              </c:pt>
              <c:pt idx="13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DE6-4823-BAEF-A73F378D5086}"/>
            </c:ext>
          </c:extLst>
        </c:ser>
        <c:ser>
          <c:idx val="1"/>
          <c:order val="1"/>
          <c:invertIfNegative val="0"/>
          <c:cat>
            <c:strLit>
              <c:ptCount val="14"/>
              <c:pt idx="0">
                <c:v>Rok</c:v>
              </c:pt>
              <c:pt idx="1">
                <c:v>január</c:v>
              </c:pt>
              <c:pt idx="2">
                <c:v>február</c:v>
              </c:pt>
              <c:pt idx="3">
                <c:v>marec</c:v>
              </c:pt>
              <c:pt idx="4">
                <c:v>apríl</c:v>
              </c:pt>
              <c:pt idx="5">
                <c:v>máj</c:v>
              </c:pt>
              <c:pt idx="6">
                <c:v>jún</c:v>
              </c:pt>
              <c:pt idx="7">
                <c:v>júl</c:v>
              </c:pt>
              <c:pt idx="8">
                <c:v>august</c:v>
              </c:pt>
              <c:pt idx="9">
                <c:v>september</c:v>
              </c:pt>
              <c:pt idx="10">
                <c:v>október</c:v>
              </c:pt>
              <c:pt idx="11">
                <c:v>november</c:v>
              </c:pt>
              <c:pt idx="12">
                <c:v>december</c:v>
              </c:pt>
              <c:pt idx="13">
                <c:v>dorovnanie</c:v>
              </c:pt>
            </c:strLit>
          </c:cat>
          <c:val>
            <c:numLit>
              <c:formatCode>General</c:formatCode>
              <c:ptCount val="14"/>
              <c:pt idx="0">
                <c:v>2006</c:v>
              </c:pt>
              <c:pt idx="1">
                <c:v>253313.58</c:v>
              </c:pt>
              <c:pt idx="2">
                <c:v>213991.97</c:v>
              </c:pt>
              <c:pt idx="3">
                <c:v>143848.37</c:v>
              </c:pt>
              <c:pt idx="4">
                <c:v>252332.37</c:v>
              </c:pt>
              <c:pt idx="5">
                <c:v>170773.35</c:v>
              </c:pt>
              <c:pt idx="6">
                <c:v>26478.76</c:v>
              </c:pt>
              <c:pt idx="7">
                <c:v>178074.39</c:v>
              </c:pt>
              <c:pt idx="8">
                <c:v>188472.42</c:v>
              </c:pt>
              <c:pt idx="9">
                <c:v>165313.019999999</c:v>
              </c:pt>
              <c:pt idx="10">
                <c:v>171592.64</c:v>
              </c:pt>
              <c:pt idx="11">
                <c:v>183134.04</c:v>
              </c:pt>
              <c:pt idx="12">
                <c:v>182772.46</c:v>
              </c:pt>
              <c:pt idx="13">
                <c:v>116641.9</c:v>
              </c:pt>
            </c:numLit>
          </c:val>
          <c:extLst>
            <c:ext xmlns:c16="http://schemas.microsoft.com/office/drawing/2014/chart" uri="{C3380CC4-5D6E-409C-BE32-E72D297353CC}">
              <c16:uniqueId val="{00000001-CDE6-4823-BAEF-A73F378D5086}"/>
            </c:ext>
          </c:extLst>
        </c:ser>
        <c:ser>
          <c:idx val="2"/>
          <c:order val="2"/>
          <c:invertIfNegative val="0"/>
          <c:cat>
            <c:strLit>
              <c:ptCount val="14"/>
              <c:pt idx="0">
                <c:v>Rok</c:v>
              </c:pt>
              <c:pt idx="1">
                <c:v>január</c:v>
              </c:pt>
              <c:pt idx="2">
                <c:v>február</c:v>
              </c:pt>
              <c:pt idx="3">
                <c:v>marec</c:v>
              </c:pt>
              <c:pt idx="4">
                <c:v>apríl</c:v>
              </c:pt>
              <c:pt idx="5">
                <c:v>máj</c:v>
              </c:pt>
              <c:pt idx="6">
                <c:v>jún</c:v>
              </c:pt>
              <c:pt idx="7">
                <c:v>júl</c:v>
              </c:pt>
              <c:pt idx="8">
                <c:v>august</c:v>
              </c:pt>
              <c:pt idx="9">
                <c:v>september</c:v>
              </c:pt>
              <c:pt idx="10">
                <c:v>október</c:v>
              </c:pt>
              <c:pt idx="11">
                <c:v>november</c:v>
              </c:pt>
              <c:pt idx="12">
                <c:v>december</c:v>
              </c:pt>
              <c:pt idx="13">
                <c:v>dorovnanie</c:v>
              </c:pt>
            </c:strLit>
          </c:cat>
          <c:val>
            <c:numLit>
              <c:formatCode>General</c:formatCode>
              <c:ptCount val="14"/>
              <c:pt idx="0">
                <c:v>2007</c:v>
              </c:pt>
              <c:pt idx="1">
                <c:v>269742.12</c:v>
              </c:pt>
              <c:pt idx="2">
                <c:v>228563.63</c:v>
              </c:pt>
              <c:pt idx="3">
                <c:v>162363.269999999</c:v>
              </c:pt>
              <c:pt idx="4">
                <c:v>233390.92</c:v>
              </c:pt>
              <c:pt idx="5">
                <c:v>232693.62</c:v>
              </c:pt>
              <c:pt idx="6">
                <c:v>21423.89</c:v>
              </c:pt>
              <c:pt idx="7">
                <c:v>188255.13</c:v>
              </c:pt>
              <c:pt idx="8">
                <c:v>211266.45</c:v>
              </c:pt>
              <c:pt idx="9">
                <c:v>184705.01</c:v>
              </c:pt>
              <c:pt idx="10">
                <c:v>195210.25</c:v>
              </c:pt>
              <c:pt idx="11">
                <c:v>206070.24</c:v>
              </c:pt>
              <c:pt idx="12">
                <c:v>201237.14</c:v>
              </c:pt>
              <c:pt idx="13">
                <c:v>19256.54</c:v>
              </c:pt>
            </c:numLit>
          </c:val>
          <c:extLst>
            <c:ext xmlns:c16="http://schemas.microsoft.com/office/drawing/2014/chart" uri="{C3380CC4-5D6E-409C-BE32-E72D297353CC}">
              <c16:uniqueId val="{00000002-CDE6-4823-BAEF-A73F378D5086}"/>
            </c:ext>
          </c:extLst>
        </c:ser>
        <c:ser>
          <c:idx val="3"/>
          <c:order val="3"/>
          <c:invertIfNegative val="0"/>
          <c:cat>
            <c:strLit>
              <c:ptCount val="14"/>
              <c:pt idx="0">
                <c:v>Rok</c:v>
              </c:pt>
              <c:pt idx="1">
                <c:v>január</c:v>
              </c:pt>
              <c:pt idx="2">
                <c:v>február</c:v>
              </c:pt>
              <c:pt idx="3">
                <c:v>marec</c:v>
              </c:pt>
              <c:pt idx="4">
                <c:v>apríl</c:v>
              </c:pt>
              <c:pt idx="5">
                <c:v>máj</c:v>
              </c:pt>
              <c:pt idx="6">
                <c:v>jún</c:v>
              </c:pt>
              <c:pt idx="7">
                <c:v>júl</c:v>
              </c:pt>
              <c:pt idx="8">
                <c:v>august</c:v>
              </c:pt>
              <c:pt idx="9">
                <c:v>september</c:v>
              </c:pt>
              <c:pt idx="10">
                <c:v>október</c:v>
              </c:pt>
              <c:pt idx="11">
                <c:v>november</c:v>
              </c:pt>
              <c:pt idx="12">
                <c:v>december</c:v>
              </c:pt>
              <c:pt idx="13">
                <c:v>dorovnanie</c:v>
              </c:pt>
            </c:strLit>
          </c:cat>
          <c:val>
            <c:numLit>
              <c:formatCode>General</c:formatCode>
              <c:ptCount val="14"/>
              <c:pt idx="0">
                <c:v>2008</c:v>
              </c:pt>
              <c:pt idx="1">
                <c:v>313339.84000000003</c:v>
              </c:pt>
              <c:pt idx="2">
                <c:v>261941.35</c:v>
              </c:pt>
              <c:pt idx="3">
                <c:v>195960.3</c:v>
              </c:pt>
              <c:pt idx="4">
                <c:v>302535.75</c:v>
              </c:pt>
              <c:pt idx="5">
                <c:v>213886.58</c:v>
              </c:pt>
              <c:pt idx="6">
                <c:v>132816.87</c:v>
              </c:pt>
              <c:pt idx="7">
                <c:v>226465.21</c:v>
              </c:pt>
              <c:pt idx="8">
                <c:v>249186.35</c:v>
              </c:pt>
              <c:pt idx="9">
                <c:v>216064.76</c:v>
              </c:pt>
              <c:pt idx="10">
                <c:v>229690.37</c:v>
              </c:pt>
              <c:pt idx="11">
                <c:v>237204.81</c:v>
              </c:pt>
              <c:pt idx="12">
                <c:v>224744.9</c:v>
              </c:pt>
              <c:pt idx="13">
                <c:v>41158.239999999903</c:v>
              </c:pt>
            </c:numLit>
          </c:val>
          <c:extLst>
            <c:ext xmlns:c16="http://schemas.microsoft.com/office/drawing/2014/chart" uri="{C3380CC4-5D6E-409C-BE32-E72D297353CC}">
              <c16:uniqueId val="{00000003-CDE6-4823-BAEF-A73F378D5086}"/>
            </c:ext>
          </c:extLst>
        </c:ser>
        <c:ser>
          <c:idx val="4"/>
          <c:order val="4"/>
          <c:invertIfNegative val="0"/>
          <c:cat>
            <c:strLit>
              <c:ptCount val="14"/>
              <c:pt idx="0">
                <c:v>Rok</c:v>
              </c:pt>
              <c:pt idx="1">
                <c:v>január</c:v>
              </c:pt>
              <c:pt idx="2">
                <c:v>február</c:v>
              </c:pt>
              <c:pt idx="3">
                <c:v>marec</c:v>
              </c:pt>
              <c:pt idx="4">
                <c:v>apríl</c:v>
              </c:pt>
              <c:pt idx="5">
                <c:v>máj</c:v>
              </c:pt>
              <c:pt idx="6">
                <c:v>jún</c:v>
              </c:pt>
              <c:pt idx="7">
                <c:v>júl</c:v>
              </c:pt>
              <c:pt idx="8">
                <c:v>august</c:v>
              </c:pt>
              <c:pt idx="9">
                <c:v>september</c:v>
              </c:pt>
              <c:pt idx="10">
                <c:v>október</c:v>
              </c:pt>
              <c:pt idx="11">
                <c:v>november</c:v>
              </c:pt>
              <c:pt idx="12">
                <c:v>december</c:v>
              </c:pt>
              <c:pt idx="13">
                <c:v>dorovnanie</c:v>
              </c:pt>
            </c:strLit>
          </c:cat>
          <c:val>
            <c:numLit>
              <c:formatCode>General</c:formatCode>
              <c:ptCount val="14"/>
              <c:pt idx="0">
                <c:v>2009</c:v>
              </c:pt>
              <c:pt idx="1">
                <c:v>360664</c:v>
              </c:pt>
              <c:pt idx="2">
                <c:v>245807</c:v>
              </c:pt>
              <c:pt idx="3">
                <c:v>215731</c:v>
              </c:pt>
              <c:pt idx="4">
                <c:v>349057</c:v>
              </c:pt>
              <c:pt idx="5">
                <c:v>135228</c:v>
              </c:pt>
              <c:pt idx="6">
                <c:v>120488</c:v>
              </c:pt>
              <c:pt idx="7">
                <c:v>192765</c:v>
              </c:pt>
              <c:pt idx="8">
                <c:v>211486</c:v>
              </c:pt>
              <c:pt idx="9">
                <c:v>182700</c:v>
              </c:pt>
              <c:pt idx="10">
                <c:v>194085</c:v>
              </c:pt>
              <c:pt idx="11">
                <c:v>198783</c:v>
              </c:pt>
              <c:pt idx="12">
                <c:v>187232</c:v>
              </c:pt>
              <c:pt idx="13">
                <c:v>49619.03</c:v>
              </c:pt>
            </c:numLit>
          </c:val>
          <c:extLst>
            <c:ext xmlns:c16="http://schemas.microsoft.com/office/drawing/2014/chart" uri="{C3380CC4-5D6E-409C-BE32-E72D297353CC}">
              <c16:uniqueId val="{00000004-CDE6-4823-BAEF-A73F378D5086}"/>
            </c:ext>
          </c:extLst>
        </c:ser>
        <c:ser>
          <c:idx val="5"/>
          <c:order val="5"/>
          <c:invertIfNegative val="0"/>
          <c:cat>
            <c:strLit>
              <c:ptCount val="14"/>
              <c:pt idx="0">
                <c:v>Rok</c:v>
              </c:pt>
              <c:pt idx="1">
                <c:v>január</c:v>
              </c:pt>
              <c:pt idx="2">
                <c:v>február</c:v>
              </c:pt>
              <c:pt idx="3">
                <c:v>marec</c:v>
              </c:pt>
              <c:pt idx="4">
                <c:v>apríl</c:v>
              </c:pt>
              <c:pt idx="5">
                <c:v>máj</c:v>
              </c:pt>
              <c:pt idx="6">
                <c:v>jún</c:v>
              </c:pt>
              <c:pt idx="7">
                <c:v>júl</c:v>
              </c:pt>
              <c:pt idx="8">
                <c:v>august</c:v>
              </c:pt>
              <c:pt idx="9">
                <c:v>september</c:v>
              </c:pt>
              <c:pt idx="10">
                <c:v>október</c:v>
              </c:pt>
              <c:pt idx="11">
                <c:v>november</c:v>
              </c:pt>
              <c:pt idx="12">
                <c:v>december</c:v>
              </c:pt>
              <c:pt idx="13">
                <c:v>dorovnanie</c:v>
              </c:pt>
            </c:strLit>
          </c:cat>
          <c:val>
            <c:numLit>
              <c:formatCode>General</c:formatCode>
              <c:ptCount val="14"/>
              <c:pt idx="0">
                <c:v>2010</c:v>
              </c:pt>
              <c:pt idx="1">
                <c:v>290047</c:v>
              </c:pt>
              <c:pt idx="2">
                <c:v>227179</c:v>
              </c:pt>
              <c:pt idx="3">
                <c:v>179997</c:v>
              </c:pt>
              <c:pt idx="4">
                <c:v>243473</c:v>
              </c:pt>
              <c:pt idx="5">
                <c:v>68463</c:v>
              </c:pt>
              <c:pt idx="6">
                <c:v>29514</c:v>
              </c:pt>
              <c:pt idx="7">
                <c:v>188375</c:v>
              </c:pt>
              <c:pt idx="8">
                <c:v>209950</c:v>
              </c:pt>
              <c:pt idx="9">
                <c:v>193666</c:v>
              </c:pt>
              <c:pt idx="10">
                <c:v>195649</c:v>
              </c:pt>
              <c:pt idx="11">
                <c:v>203189</c:v>
              </c:pt>
              <c:pt idx="12">
                <c:v>199637</c:v>
              </c:pt>
              <c:pt idx="13">
                <c:v>-70554.13</c:v>
              </c:pt>
            </c:numLit>
          </c:val>
          <c:extLst>
            <c:ext xmlns:c16="http://schemas.microsoft.com/office/drawing/2014/chart" uri="{C3380CC4-5D6E-409C-BE32-E72D297353CC}">
              <c16:uniqueId val="{00000005-CDE6-4823-BAEF-A73F378D5086}"/>
            </c:ext>
          </c:extLst>
        </c:ser>
        <c:ser>
          <c:idx val="6"/>
          <c:order val="6"/>
          <c:invertIfNegative val="0"/>
          <c:cat>
            <c:strLit>
              <c:ptCount val="14"/>
              <c:pt idx="0">
                <c:v>Rok</c:v>
              </c:pt>
              <c:pt idx="1">
                <c:v>január</c:v>
              </c:pt>
              <c:pt idx="2">
                <c:v>február</c:v>
              </c:pt>
              <c:pt idx="3">
                <c:v>marec</c:v>
              </c:pt>
              <c:pt idx="4">
                <c:v>apríl</c:v>
              </c:pt>
              <c:pt idx="5">
                <c:v>máj</c:v>
              </c:pt>
              <c:pt idx="6">
                <c:v>jún</c:v>
              </c:pt>
              <c:pt idx="7">
                <c:v>júl</c:v>
              </c:pt>
              <c:pt idx="8">
                <c:v>august</c:v>
              </c:pt>
              <c:pt idx="9">
                <c:v>september</c:v>
              </c:pt>
              <c:pt idx="10">
                <c:v>október</c:v>
              </c:pt>
              <c:pt idx="11">
                <c:v>november</c:v>
              </c:pt>
              <c:pt idx="12">
                <c:v>december</c:v>
              </c:pt>
              <c:pt idx="13">
                <c:v>dorovnanie</c:v>
              </c:pt>
            </c:strLit>
          </c:cat>
          <c:val>
            <c:numLit>
              <c:formatCode>General</c:formatCode>
              <c:ptCount val="14"/>
              <c:pt idx="0">
                <c:v>2011</c:v>
              </c:pt>
              <c:pt idx="1">
                <c:v>290050</c:v>
              </c:pt>
              <c:pt idx="2">
                <c:v>249508</c:v>
              </c:pt>
              <c:pt idx="3">
                <c:v>194748</c:v>
              </c:pt>
              <c:pt idx="4">
                <c:v>257717</c:v>
              </c:pt>
              <c:pt idx="5">
                <c:v>96082</c:v>
              </c:pt>
              <c:pt idx="6">
                <c:v>80868</c:v>
              </c:pt>
              <c:pt idx="7">
                <c:v>220373</c:v>
              </c:pt>
              <c:pt idx="8">
                <c:v>227633</c:v>
              </c:pt>
              <c:pt idx="9">
                <c:v>216812</c:v>
              </c:pt>
              <c:pt idx="10">
                <c:v>225214</c:v>
              </c:pt>
              <c:pt idx="11">
                <c:v>229256</c:v>
              </c:pt>
              <c:pt idx="12">
                <c:v>217622</c:v>
              </c:pt>
              <c:pt idx="13">
                <c:v>8085.98</c:v>
              </c:pt>
            </c:numLit>
          </c:val>
          <c:extLst>
            <c:ext xmlns:c16="http://schemas.microsoft.com/office/drawing/2014/chart" uri="{C3380CC4-5D6E-409C-BE32-E72D297353CC}">
              <c16:uniqueId val="{00000006-CDE6-4823-BAEF-A73F378D5086}"/>
            </c:ext>
          </c:extLst>
        </c:ser>
        <c:ser>
          <c:idx val="7"/>
          <c:order val="7"/>
          <c:invertIfNegative val="0"/>
          <c:cat>
            <c:strLit>
              <c:ptCount val="14"/>
              <c:pt idx="0">
                <c:v>Rok</c:v>
              </c:pt>
              <c:pt idx="1">
                <c:v>január</c:v>
              </c:pt>
              <c:pt idx="2">
                <c:v>február</c:v>
              </c:pt>
              <c:pt idx="3">
                <c:v>marec</c:v>
              </c:pt>
              <c:pt idx="4">
                <c:v>apríl</c:v>
              </c:pt>
              <c:pt idx="5">
                <c:v>máj</c:v>
              </c:pt>
              <c:pt idx="6">
                <c:v>jún</c:v>
              </c:pt>
              <c:pt idx="7">
                <c:v>júl</c:v>
              </c:pt>
              <c:pt idx="8">
                <c:v>august</c:v>
              </c:pt>
              <c:pt idx="9">
                <c:v>september</c:v>
              </c:pt>
              <c:pt idx="10">
                <c:v>október</c:v>
              </c:pt>
              <c:pt idx="11">
                <c:v>november</c:v>
              </c:pt>
              <c:pt idx="12">
                <c:v>december</c:v>
              </c:pt>
              <c:pt idx="13">
                <c:v>dorovnanie</c:v>
              </c:pt>
            </c:strLit>
          </c:cat>
          <c:val>
            <c:numLit>
              <c:formatCode>General</c:formatCode>
              <c:ptCount val="14"/>
              <c:pt idx="0">
                <c:v>2012</c:v>
              </c:pt>
              <c:pt idx="1">
                <c:v>308779</c:v>
              </c:pt>
              <c:pt idx="2">
                <c:v>217097</c:v>
              </c:pt>
              <c:pt idx="3">
                <c:v>197617</c:v>
              </c:pt>
              <c:pt idx="4">
                <c:v>236874</c:v>
              </c:pt>
              <c:pt idx="5">
                <c:v>209870</c:v>
              </c:pt>
              <c:pt idx="6">
                <c:v>63262</c:v>
              </c:pt>
              <c:pt idx="7">
                <c:v>227105</c:v>
              </c:pt>
              <c:pt idx="8">
                <c:v>221679</c:v>
              </c:pt>
              <c:pt idx="9">
                <c:v>211039</c:v>
              </c:pt>
              <c:pt idx="10">
                <c:v>217340</c:v>
              </c:pt>
              <c:pt idx="11">
                <c:v>209925</c:v>
              </c:pt>
              <c:pt idx="12">
                <c:v>212238</c:v>
              </c:pt>
              <c:pt idx="13">
                <c:v>19932.93</c:v>
              </c:pt>
            </c:numLit>
          </c:val>
          <c:extLst>
            <c:ext xmlns:c16="http://schemas.microsoft.com/office/drawing/2014/chart" uri="{C3380CC4-5D6E-409C-BE32-E72D297353CC}">
              <c16:uniqueId val="{00000007-CDE6-4823-BAEF-A73F378D5086}"/>
            </c:ext>
          </c:extLst>
        </c:ser>
        <c:ser>
          <c:idx val="8"/>
          <c:order val="8"/>
          <c:invertIfNegative val="0"/>
          <c:cat>
            <c:strLit>
              <c:ptCount val="14"/>
              <c:pt idx="0">
                <c:v>Rok</c:v>
              </c:pt>
              <c:pt idx="1">
                <c:v>január</c:v>
              </c:pt>
              <c:pt idx="2">
                <c:v>február</c:v>
              </c:pt>
              <c:pt idx="3">
                <c:v>marec</c:v>
              </c:pt>
              <c:pt idx="4">
                <c:v>apríl</c:v>
              </c:pt>
              <c:pt idx="5">
                <c:v>máj</c:v>
              </c:pt>
              <c:pt idx="6">
                <c:v>jún</c:v>
              </c:pt>
              <c:pt idx="7">
                <c:v>júl</c:v>
              </c:pt>
              <c:pt idx="8">
                <c:v>august</c:v>
              </c:pt>
              <c:pt idx="9">
                <c:v>september</c:v>
              </c:pt>
              <c:pt idx="10">
                <c:v>október</c:v>
              </c:pt>
              <c:pt idx="11">
                <c:v>november</c:v>
              </c:pt>
              <c:pt idx="12">
                <c:v>december</c:v>
              </c:pt>
              <c:pt idx="13">
                <c:v>dorovnanie</c:v>
              </c:pt>
            </c:strLit>
          </c:cat>
          <c:val>
            <c:numLit>
              <c:formatCode>General</c:formatCode>
              <c:ptCount val="14"/>
              <c:pt idx="0">
                <c:v>2013</c:v>
              </c:pt>
              <c:pt idx="1">
                <c:v>306268</c:v>
              </c:pt>
              <c:pt idx="2">
                <c:v>256528</c:v>
              </c:pt>
              <c:pt idx="3">
                <c:v>200277</c:v>
              </c:pt>
              <c:pt idx="4">
                <c:v>235547</c:v>
              </c:pt>
              <c:pt idx="5">
                <c:v>153343</c:v>
              </c:pt>
              <c:pt idx="6">
                <c:v>131050</c:v>
              </c:pt>
              <c:pt idx="7">
                <c:v>208708</c:v>
              </c:pt>
              <c:pt idx="8">
                <c:v>215058</c:v>
              </c:pt>
              <c:pt idx="9">
                <c:v>211911</c:v>
              </c:pt>
              <c:pt idx="10">
                <c:v>209795</c:v>
              </c:pt>
              <c:pt idx="11">
                <c:v>214567</c:v>
              </c:pt>
              <c:pt idx="12">
                <c:v>210844</c:v>
              </c:pt>
              <c:pt idx="13">
                <c:v>22420.82</c:v>
              </c:pt>
            </c:numLit>
          </c:val>
          <c:extLst>
            <c:ext xmlns:c16="http://schemas.microsoft.com/office/drawing/2014/chart" uri="{C3380CC4-5D6E-409C-BE32-E72D297353CC}">
              <c16:uniqueId val="{00000008-CDE6-4823-BAEF-A73F378D5086}"/>
            </c:ext>
          </c:extLst>
        </c:ser>
        <c:ser>
          <c:idx val="9"/>
          <c:order val="9"/>
          <c:invertIfNegative val="0"/>
          <c:cat>
            <c:strLit>
              <c:ptCount val="14"/>
              <c:pt idx="0">
                <c:v>Rok</c:v>
              </c:pt>
              <c:pt idx="1">
                <c:v>január</c:v>
              </c:pt>
              <c:pt idx="2">
                <c:v>február</c:v>
              </c:pt>
              <c:pt idx="3">
                <c:v>marec</c:v>
              </c:pt>
              <c:pt idx="4">
                <c:v>apríl</c:v>
              </c:pt>
              <c:pt idx="5">
                <c:v>máj</c:v>
              </c:pt>
              <c:pt idx="6">
                <c:v>jún</c:v>
              </c:pt>
              <c:pt idx="7">
                <c:v>júl</c:v>
              </c:pt>
              <c:pt idx="8">
                <c:v>august</c:v>
              </c:pt>
              <c:pt idx="9">
                <c:v>september</c:v>
              </c:pt>
              <c:pt idx="10">
                <c:v>október</c:v>
              </c:pt>
              <c:pt idx="11">
                <c:v>november</c:v>
              </c:pt>
              <c:pt idx="12">
                <c:v>december</c:v>
              </c:pt>
              <c:pt idx="13">
                <c:v>dorovnanie</c:v>
              </c:pt>
            </c:strLit>
          </c:cat>
          <c:val>
            <c:numLit>
              <c:formatCode>General</c:formatCode>
              <c:ptCount val="14"/>
              <c:pt idx="0">
                <c:v>2014</c:v>
              </c:pt>
              <c:pt idx="1">
                <c:v>297700</c:v>
              </c:pt>
              <c:pt idx="2">
                <c:v>258847</c:v>
              </c:pt>
              <c:pt idx="3">
                <c:v>216521</c:v>
              </c:pt>
              <c:pt idx="4">
                <c:v>264552</c:v>
              </c:pt>
              <c:pt idx="5">
                <c:v>138180</c:v>
              </c:pt>
              <c:pt idx="6">
                <c:v>155901</c:v>
              </c:pt>
              <c:pt idx="7">
                <c:v>241275</c:v>
              </c:pt>
              <c:pt idx="8">
                <c:v>238059</c:v>
              </c:pt>
              <c:pt idx="9">
                <c:v>222538</c:v>
              </c:pt>
              <c:pt idx="10">
                <c:v>224655</c:v>
              </c:pt>
              <c:pt idx="11">
                <c:v>231337</c:v>
              </c:pt>
              <c:pt idx="12">
                <c:v>227390</c:v>
              </c:pt>
              <c:pt idx="13">
                <c:v>-11915.9</c:v>
              </c:pt>
            </c:numLit>
          </c:val>
          <c:extLst>
            <c:ext xmlns:c16="http://schemas.microsoft.com/office/drawing/2014/chart" uri="{C3380CC4-5D6E-409C-BE32-E72D297353CC}">
              <c16:uniqueId val="{00000009-CDE6-4823-BAEF-A73F378D5086}"/>
            </c:ext>
          </c:extLst>
        </c:ser>
        <c:ser>
          <c:idx val="10"/>
          <c:order val="10"/>
          <c:invertIfNegative val="0"/>
          <c:cat>
            <c:strLit>
              <c:ptCount val="14"/>
              <c:pt idx="0">
                <c:v>Rok</c:v>
              </c:pt>
              <c:pt idx="1">
                <c:v>január</c:v>
              </c:pt>
              <c:pt idx="2">
                <c:v>február</c:v>
              </c:pt>
              <c:pt idx="3">
                <c:v>marec</c:v>
              </c:pt>
              <c:pt idx="4">
                <c:v>apríl</c:v>
              </c:pt>
              <c:pt idx="5">
                <c:v>máj</c:v>
              </c:pt>
              <c:pt idx="6">
                <c:v>jún</c:v>
              </c:pt>
              <c:pt idx="7">
                <c:v>júl</c:v>
              </c:pt>
              <c:pt idx="8">
                <c:v>august</c:v>
              </c:pt>
              <c:pt idx="9">
                <c:v>september</c:v>
              </c:pt>
              <c:pt idx="10">
                <c:v>október</c:v>
              </c:pt>
              <c:pt idx="11">
                <c:v>november</c:v>
              </c:pt>
              <c:pt idx="12">
                <c:v>december</c:v>
              </c:pt>
              <c:pt idx="13">
                <c:v>dorovnanie</c:v>
              </c:pt>
            </c:strLit>
          </c:cat>
          <c:val>
            <c:numLit>
              <c:formatCode>General</c:formatCode>
              <c:ptCount val="14"/>
              <c:pt idx="0">
                <c:v>2015</c:v>
              </c:pt>
              <c:pt idx="1">
                <c:v>324518</c:v>
              </c:pt>
              <c:pt idx="2">
                <c:v>283808</c:v>
              </c:pt>
              <c:pt idx="3">
                <c:v>232722</c:v>
              </c:pt>
              <c:pt idx="4">
                <c:v>298682</c:v>
              </c:pt>
              <c:pt idx="5">
                <c:v>183663</c:v>
              </c:pt>
              <c:pt idx="6">
                <c:v>152968</c:v>
              </c:pt>
              <c:pt idx="7">
                <c:v>269184</c:v>
              </c:pt>
              <c:pt idx="8">
                <c:v>269866</c:v>
              </c:pt>
              <c:pt idx="9">
                <c:v>249090</c:v>
              </c:pt>
              <c:pt idx="10">
                <c:v>249159</c:v>
              </c:pt>
              <c:pt idx="11">
                <c:v>252162</c:v>
              </c:pt>
              <c:pt idx="12">
                <c:v>261013</c:v>
              </c:pt>
              <c:pt idx="13">
                <c:v>19988.4199999999</c:v>
              </c:pt>
            </c:numLit>
          </c:val>
          <c:extLst>
            <c:ext xmlns:c16="http://schemas.microsoft.com/office/drawing/2014/chart" uri="{C3380CC4-5D6E-409C-BE32-E72D297353CC}">
              <c16:uniqueId val="{0000000A-CDE6-4823-BAEF-A73F378D5086}"/>
            </c:ext>
          </c:extLst>
        </c:ser>
        <c:ser>
          <c:idx val="11"/>
          <c:order val="11"/>
          <c:invertIfNegative val="0"/>
          <c:cat>
            <c:strLit>
              <c:ptCount val="14"/>
              <c:pt idx="0">
                <c:v>Rok</c:v>
              </c:pt>
              <c:pt idx="1">
                <c:v>január</c:v>
              </c:pt>
              <c:pt idx="2">
                <c:v>február</c:v>
              </c:pt>
              <c:pt idx="3">
                <c:v>marec</c:v>
              </c:pt>
              <c:pt idx="4">
                <c:v>apríl</c:v>
              </c:pt>
              <c:pt idx="5">
                <c:v>máj</c:v>
              </c:pt>
              <c:pt idx="6">
                <c:v>jún</c:v>
              </c:pt>
              <c:pt idx="7">
                <c:v>júl</c:v>
              </c:pt>
              <c:pt idx="8">
                <c:v>august</c:v>
              </c:pt>
              <c:pt idx="9">
                <c:v>september</c:v>
              </c:pt>
              <c:pt idx="10">
                <c:v>október</c:v>
              </c:pt>
              <c:pt idx="11">
                <c:v>november</c:v>
              </c:pt>
              <c:pt idx="12">
                <c:v>december</c:v>
              </c:pt>
              <c:pt idx="13">
                <c:v>dorovnanie</c:v>
              </c:pt>
            </c:strLit>
          </c:cat>
          <c:val>
            <c:numLit>
              <c:formatCode>General</c:formatCode>
              <c:ptCount val="14"/>
              <c:pt idx="0">
                <c:v>2016</c:v>
              </c:pt>
              <c:pt idx="1">
                <c:v>369392</c:v>
              </c:pt>
              <c:pt idx="2">
                <c:v>312177</c:v>
              </c:pt>
              <c:pt idx="3">
                <c:v>263638</c:v>
              </c:pt>
              <c:pt idx="4">
                <c:v>327228</c:v>
              </c:pt>
              <c:pt idx="5">
                <c:v>144600</c:v>
              </c:pt>
              <c:pt idx="6">
                <c:v>256741</c:v>
              </c:pt>
              <c:pt idx="7">
                <c:v>304727</c:v>
              </c:pt>
              <c:pt idx="8">
                <c:v>290805</c:v>
              </c:pt>
              <c:pt idx="9">
                <c:v>273729</c:v>
              </c:pt>
              <c:pt idx="10">
                <c:v>284181</c:v>
              </c:pt>
              <c:pt idx="11">
                <c:v>285417</c:v>
              </c:pt>
              <c:pt idx="12">
                <c:v>287332</c:v>
              </c:pt>
              <c:pt idx="13">
                <c:v>39286.300000000003</c:v>
              </c:pt>
            </c:numLit>
          </c:val>
          <c:extLst>
            <c:ext xmlns:c16="http://schemas.microsoft.com/office/drawing/2014/chart" uri="{C3380CC4-5D6E-409C-BE32-E72D297353CC}">
              <c16:uniqueId val="{0000000B-CDE6-4823-BAEF-A73F378D5086}"/>
            </c:ext>
          </c:extLst>
        </c:ser>
        <c:ser>
          <c:idx val="12"/>
          <c:order val="12"/>
          <c:invertIfNegative val="0"/>
          <c:cat>
            <c:strLit>
              <c:ptCount val="14"/>
              <c:pt idx="0">
                <c:v>Rok</c:v>
              </c:pt>
              <c:pt idx="1">
                <c:v>január</c:v>
              </c:pt>
              <c:pt idx="2">
                <c:v>február</c:v>
              </c:pt>
              <c:pt idx="3">
                <c:v>marec</c:v>
              </c:pt>
              <c:pt idx="4">
                <c:v>apríl</c:v>
              </c:pt>
              <c:pt idx="5">
                <c:v>máj</c:v>
              </c:pt>
              <c:pt idx="6">
                <c:v>jún</c:v>
              </c:pt>
              <c:pt idx="7">
                <c:v>júl</c:v>
              </c:pt>
              <c:pt idx="8">
                <c:v>august</c:v>
              </c:pt>
              <c:pt idx="9">
                <c:v>september</c:v>
              </c:pt>
              <c:pt idx="10">
                <c:v>október</c:v>
              </c:pt>
              <c:pt idx="11">
                <c:v>november</c:v>
              </c:pt>
              <c:pt idx="12">
                <c:v>december</c:v>
              </c:pt>
              <c:pt idx="13">
                <c:v>dorovnanie</c:v>
              </c:pt>
            </c:strLit>
          </c:cat>
          <c:val>
            <c:numLit>
              <c:formatCode>General</c:formatCode>
              <c:ptCount val="14"/>
              <c:pt idx="0">
                <c:v>2017</c:v>
              </c:pt>
              <c:pt idx="1">
                <c:v>398183</c:v>
              </c:pt>
              <c:pt idx="2">
                <c:v>350751</c:v>
              </c:pt>
              <c:pt idx="3">
                <c:v>283346</c:v>
              </c:pt>
              <c:pt idx="4">
                <c:v>343823</c:v>
              </c:pt>
              <c:pt idx="5">
                <c:v>161659</c:v>
              </c:pt>
              <c:pt idx="6">
                <c:v>256674</c:v>
              </c:pt>
              <c:pt idx="7">
                <c:v>328939</c:v>
              </c:pt>
              <c:pt idx="8">
                <c:v>329001</c:v>
              </c:pt>
              <c:pt idx="9">
                <c:v>301842</c:v>
              </c:pt>
              <c:pt idx="10">
                <c:v>311067</c:v>
              </c:pt>
              <c:pt idx="11">
                <c:v>314380</c:v>
              </c:pt>
              <c:pt idx="12">
                <c:v>314452</c:v>
              </c:pt>
              <c:pt idx="13">
                <c:v>26679.11</c:v>
              </c:pt>
            </c:numLit>
          </c:val>
          <c:extLst>
            <c:ext xmlns:c16="http://schemas.microsoft.com/office/drawing/2014/chart" uri="{C3380CC4-5D6E-409C-BE32-E72D297353CC}">
              <c16:uniqueId val="{0000000C-CDE6-4823-BAEF-A73F378D50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9575448"/>
        <c:axId val="1"/>
      </c:barChart>
      <c:catAx>
        <c:axId val="529575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52957544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k-SK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k-SK"/>
    </a:p>
  </c:txPr>
  <c:printSettings>
    <c:headerFooter/>
    <c:pageMargins b="0.74803149606299268" l="0.70866141732283516" r="0.70866141732283516" t="0.74803149606299268" header="0.31496062992126028" footer="0.31496062992126028"/>
    <c:pageSetup orientation="landscape"/>
  </c:printSettings>
</c:chartSpace>
</file>

<file path=xl/charts/chart5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0DD-44EA-AF70-9F8E48330E5B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60DD-44EA-AF70-9F8E48330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9578072"/>
        <c:axId val="1"/>
        <c:axId val="0"/>
      </c:bar3DChart>
      <c:catAx>
        <c:axId val="529578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2957807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C21-4874-B3A6-F18039CE2A76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5C21-4874-B3A6-F18039CE2A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9580696"/>
        <c:axId val="1"/>
        <c:axId val="0"/>
      </c:bar3DChart>
      <c:catAx>
        <c:axId val="529580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2958069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5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97C-4D93-9AC8-7F4A202C3BB3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297C-4D93-9AC8-7F4A202C3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9582992"/>
        <c:axId val="1"/>
      </c:barChart>
      <c:catAx>
        <c:axId val="529582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9582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5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014-4AFB-8ECF-C27F95BF1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9585616"/>
        <c:axId val="1"/>
        <c:axId val="0"/>
      </c:bar3DChart>
      <c:catAx>
        <c:axId val="529585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95856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42A-4E0B-AF9D-3847D4710103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C42A-4E0B-AF9D-3847D4710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4714240"/>
        <c:axId val="1"/>
      </c:barChart>
      <c:catAx>
        <c:axId val="484714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48471424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5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6EA-4C06-9621-2D9493FFCABB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D6EA-4C06-9621-2D9493FFC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9588240"/>
        <c:axId val="1"/>
        <c:axId val="0"/>
      </c:bar3DChart>
      <c:catAx>
        <c:axId val="529588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9588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5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54D-46D2-9DC9-4E39BFBD3E8B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B54D-46D2-9DC9-4E39BFBD3E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9590536"/>
        <c:axId val="1"/>
        <c:axId val="0"/>
      </c:bar3DChart>
      <c:catAx>
        <c:axId val="529590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295905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5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926-4FEB-B807-4F21D192A6BF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F926-4FEB-B807-4F21D192A6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9592832"/>
        <c:axId val="1"/>
      </c:barChart>
      <c:catAx>
        <c:axId val="529592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95928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5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3A0-40FA-83B7-3635413A6A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9595456"/>
        <c:axId val="1"/>
        <c:axId val="0"/>
      </c:bar3DChart>
      <c:catAx>
        <c:axId val="52959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95954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5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87A-493D-AF7D-34EEA923A4C6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587A-493D-AF7D-34EEA923A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9598080"/>
        <c:axId val="1"/>
        <c:axId val="0"/>
      </c:bar3DChart>
      <c:catAx>
        <c:axId val="529598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95980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5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8EC-48DE-A05D-AA60BDA6658E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C8EC-48DE-A05D-AA60BDA665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9600376"/>
        <c:axId val="1"/>
        <c:axId val="0"/>
      </c:bar3DChart>
      <c:catAx>
        <c:axId val="529600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296003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5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Lit>
              <c:formatCode>General</c:formatCode>
              <c:ptCount val="13"/>
              <c:pt idx="0">
                <c:v>143661.16</c:v>
              </c:pt>
              <c:pt idx="1">
                <c:v>202082.22</c:v>
              </c:pt>
              <c:pt idx="2">
                <c:v>129514.04</c:v>
              </c:pt>
              <c:pt idx="3">
                <c:v>262526.78999999899</c:v>
              </c:pt>
              <c:pt idx="4">
                <c:v>202736.37</c:v>
              </c:pt>
              <c:pt idx="5">
                <c:v>50146.29</c:v>
              </c:pt>
              <c:pt idx="6">
                <c:v>153615.609999999</c:v>
              </c:pt>
              <c:pt idx="7">
                <c:v>180702.62</c:v>
              </c:pt>
              <c:pt idx="8">
                <c:v>145498.9</c:v>
              </c:pt>
              <c:pt idx="9">
                <c:v>162257.29</c:v>
              </c:pt>
              <c:pt idx="10">
                <c:v>164809.829999999</c:v>
              </c:pt>
              <c:pt idx="11">
                <c:v>155932.32</c:v>
              </c:pt>
              <c:pt idx="12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54F-4901-AAF2-E78FEC79CA6B}"/>
            </c:ext>
          </c:extLst>
        </c:ser>
        <c:ser>
          <c:idx val="1"/>
          <c:order val="1"/>
          <c:invertIfNegative val="0"/>
          <c:val>
            <c:numLit>
              <c:formatCode>General</c:formatCode>
              <c:ptCount val="13"/>
              <c:pt idx="0">
                <c:v>253313.58</c:v>
              </c:pt>
              <c:pt idx="1">
                <c:v>213991.97</c:v>
              </c:pt>
              <c:pt idx="2">
                <c:v>143848.37</c:v>
              </c:pt>
              <c:pt idx="3">
                <c:v>252332.37</c:v>
              </c:pt>
              <c:pt idx="4">
                <c:v>170773.35</c:v>
              </c:pt>
              <c:pt idx="5">
                <c:v>26478.76</c:v>
              </c:pt>
              <c:pt idx="6">
                <c:v>178074.39</c:v>
              </c:pt>
              <c:pt idx="7">
                <c:v>188472.42</c:v>
              </c:pt>
              <c:pt idx="8">
                <c:v>165313.019999999</c:v>
              </c:pt>
              <c:pt idx="9">
                <c:v>171592.64</c:v>
              </c:pt>
              <c:pt idx="10">
                <c:v>183134.04</c:v>
              </c:pt>
              <c:pt idx="11">
                <c:v>182772.46</c:v>
              </c:pt>
              <c:pt idx="12">
                <c:v>116641.9</c:v>
              </c:pt>
            </c:numLit>
          </c:val>
          <c:extLst>
            <c:ext xmlns:c16="http://schemas.microsoft.com/office/drawing/2014/chart" uri="{C3380CC4-5D6E-409C-BE32-E72D297353CC}">
              <c16:uniqueId val="{00000001-A54F-4901-AAF2-E78FEC79CA6B}"/>
            </c:ext>
          </c:extLst>
        </c:ser>
        <c:ser>
          <c:idx val="2"/>
          <c:order val="2"/>
          <c:invertIfNegative val="0"/>
          <c:val>
            <c:numLit>
              <c:formatCode>General</c:formatCode>
              <c:ptCount val="13"/>
              <c:pt idx="0">
                <c:v>269742.12</c:v>
              </c:pt>
              <c:pt idx="1">
                <c:v>228563.63</c:v>
              </c:pt>
              <c:pt idx="2">
                <c:v>162363.269999999</c:v>
              </c:pt>
              <c:pt idx="3">
                <c:v>233390.92</c:v>
              </c:pt>
              <c:pt idx="4">
                <c:v>232693.62</c:v>
              </c:pt>
              <c:pt idx="5">
                <c:v>21423.89</c:v>
              </c:pt>
              <c:pt idx="6">
                <c:v>188255.13</c:v>
              </c:pt>
              <c:pt idx="7">
                <c:v>211266.45</c:v>
              </c:pt>
              <c:pt idx="8">
                <c:v>184705.01</c:v>
              </c:pt>
              <c:pt idx="9">
                <c:v>195210.25</c:v>
              </c:pt>
              <c:pt idx="10">
                <c:v>206070.24</c:v>
              </c:pt>
              <c:pt idx="11">
                <c:v>201237.14</c:v>
              </c:pt>
              <c:pt idx="12">
                <c:v>19256.54</c:v>
              </c:pt>
            </c:numLit>
          </c:val>
          <c:extLst>
            <c:ext xmlns:c16="http://schemas.microsoft.com/office/drawing/2014/chart" uri="{C3380CC4-5D6E-409C-BE32-E72D297353CC}">
              <c16:uniqueId val="{00000002-A54F-4901-AAF2-E78FEC79CA6B}"/>
            </c:ext>
          </c:extLst>
        </c:ser>
        <c:ser>
          <c:idx val="3"/>
          <c:order val="3"/>
          <c:invertIfNegative val="0"/>
          <c:val>
            <c:numLit>
              <c:formatCode>General</c:formatCode>
              <c:ptCount val="13"/>
              <c:pt idx="0">
                <c:v>313339.84000000003</c:v>
              </c:pt>
              <c:pt idx="1">
                <c:v>261941.35</c:v>
              </c:pt>
              <c:pt idx="2">
                <c:v>195960.3</c:v>
              </c:pt>
              <c:pt idx="3">
                <c:v>302535.75</c:v>
              </c:pt>
              <c:pt idx="4">
                <c:v>213886.58</c:v>
              </c:pt>
              <c:pt idx="5">
                <c:v>132816.87</c:v>
              </c:pt>
              <c:pt idx="6">
                <c:v>226465.21</c:v>
              </c:pt>
              <c:pt idx="7">
                <c:v>249186.35</c:v>
              </c:pt>
              <c:pt idx="8">
                <c:v>216064.76</c:v>
              </c:pt>
              <c:pt idx="9">
                <c:v>229690.37</c:v>
              </c:pt>
              <c:pt idx="10">
                <c:v>237204.81</c:v>
              </c:pt>
              <c:pt idx="11">
                <c:v>224744.9</c:v>
              </c:pt>
              <c:pt idx="12">
                <c:v>41158.239999999903</c:v>
              </c:pt>
            </c:numLit>
          </c:val>
          <c:extLst>
            <c:ext xmlns:c16="http://schemas.microsoft.com/office/drawing/2014/chart" uri="{C3380CC4-5D6E-409C-BE32-E72D297353CC}">
              <c16:uniqueId val="{00000003-A54F-4901-AAF2-E78FEC79CA6B}"/>
            </c:ext>
          </c:extLst>
        </c:ser>
        <c:ser>
          <c:idx val="4"/>
          <c:order val="4"/>
          <c:invertIfNegative val="0"/>
          <c:val>
            <c:numLit>
              <c:formatCode>General</c:formatCode>
              <c:ptCount val="13"/>
              <c:pt idx="0">
                <c:v>360664</c:v>
              </c:pt>
              <c:pt idx="1">
                <c:v>245807</c:v>
              </c:pt>
              <c:pt idx="2">
                <c:v>215731</c:v>
              </c:pt>
              <c:pt idx="3">
                <c:v>349057</c:v>
              </c:pt>
              <c:pt idx="4">
                <c:v>135228</c:v>
              </c:pt>
              <c:pt idx="5">
                <c:v>120488</c:v>
              </c:pt>
              <c:pt idx="6">
                <c:v>192765</c:v>
              </c:pt>
              <c:pt idx="7">
                <c:v>211486</c:v>
              </c:pt>
              <c:pt idx="8">
                <c:v>182700</c:v>
              </c:pt>
              <c:pt idx="9">
                <c:v>194085</c:v>
              </c:pt>
              <c:pt idx="10">
                <c:v>198783</c:v>
              </c:pt>
              <c:pt idx="11">
                <c:v>187232</c:v>
              </c:pt>
              <c:pt idx="12">
                <c:v>49619.03</c:v>
              </c:pt>
            </c:numLit>
          </c:val>
          <c:extLst>
            <c:ext xmlns:c16="http://schemas.microsoft.com/office/drawing/2014/chart" uri="{C3380CC4-5D6E-409C-BE32-E72D297353CC}">
              <c16:uniqueId val="{00000004-A54F-4901-AAF2-E78FEC79CA6B}"/>
            </c:ext>
          </c:extLst>
        </c:ser>
        <c:ser>
          <c:idx val="5"/>
          <c:order val="5"/>
          <c:invertIfNegative val="0"/>
          <c:val>
            <c:numLit>
              <c:formatCode>General</c:formatCode>
              <c:ptCount val="13"/>
              <c:pt idx="0">
                <c:v>290047</c:v>
              </c:pt>
              <c:pt idx="1">
                <c:v>227179</c:v>
              </c:pt>
              <c:pt idx="2">
                <c:v>179997</c:v>
              </c:pt>
              <c:pt idx="3">
                <c:v>243473</c:v>
              </c:pt>
              <c:pt idx="4">
                <c:v>68463</c:v>
              </c:pt>
              <c:pt idx="5">
                <c:v>29514</c:v>
              </c:pt>
              <c:pt idx="6">
                <c:v>188375</c:v>
              </c:pt>
              <c:pt idx="7">
                <c:v>209950</c:v>
              </c:pt>
              <c:pt idx="8">
                <c:v>193666</c:v>
              </c:pt>
              <c:pt idx="9">
                <c:v>195649</c:v>
              </c:pt>
              <c:pt idx="10">
                <c:v>203189</c:v>
              </c:pt>
              <c:pt idx="11">
                <c:v>199637</c:v>
              </c:pt>
              <c:pt idx="12">
                <c:v>-70554.13</c:v>
              </c:pt>
            </c:numLit>
          </c:val>
          <c:extLst>
            <c:ext xmlns:c16="http://schemas.microsoft.com/office/drawing/2014/chart" uri="{C3380CC4-5D6E-409C-BE32-E72D297353CC}">
              <c16:uniqueId val="{00000005-A54F-4901-AAF2-E78FEC79CA6B}"/>
            </c:ext>
          </c:extLst>
        </c:ser>
        <c:ser>
          <c:idx val="6"/>
          <c:order val="6"/>
          <c:invertIfNegative val="0"/>
          <c:val>
            <c:numLit>
              <c:formatCode>General</c:formatCode>
              <c:ptCount val="13"/>
              <c:pt idx="0">
                <c:v>290050</c:v>
              </c:pt>
              <c:pt idx="1">
                <c:v>249508</c:v>
              </c:pt>
              <c:pt idx="2">
                <c:v>194748</c:v>
              </c:pt>
              <c:pt idx="3">
                <c:v>257717</c:v>
              </c:pt>
              <c:pt idx="4">
                <c:v>96082</c:v>
              </c:pt>
              <c:pt idx="5">
                <c:v>80868</c:v>
              </c:pt>
              <c:pt idx="6">
                <c:v>220373</c:v>
              </c:pt>
              <c:pt idx="7">
                <c:v>227633</c:v>
              </c:pt>
              <c:pt idx="8">
                <c:v>216812</c:v>
              </c:pt>
              <c:pt idx="9">
                <c:v>225214</c:v>
              </c:pt>
              <c:pt idx="10">
                <c:v>229256</c:v>
              </c:pt>
              <c:pt idx="11">
                <c:v>217622</c:v>
              </c:pt>
              <c:pt idx="12">
                <c:v>8085.98</c:v>
              </c:pt>
            </c:numLit>
          </c:val>
          <c:extLst>
            <c:ext xmlns:c16="http://schemas.microsoft.com/office/drawing/2014/chart" uri="{C3380CC4-5D6E-409C-BE32-E72D297353CC}">
              <c16:uniqueId val="{00000006-A54F-4901-AAF2-E78FEC79CA6B}"/>
            </c:ext>
          </c:extLst>
        </c:ser>
        <c:ser>
          <c:idx val="7"/>
          <c:order val="7"/>
          <c:invertIfNegative val="0"/>
          <c:val>
            <c:numLit>
              <c:formatCode>General</c:formatCode>
              <c:ptCount val="13"/>
              <c:pt idx="0">
                <c:v>297700</c:v>
              </c:pt>
              <c:pt idx="1">
                <c:v>258847</c:v>
              </c:pt>
              <c:pt idx="2">
                <c:v>216521</c:v>
              </c:pt>
              <c:pt idx="3">
                <c:v>264552</c:v>
              </c:pt>
              <c:pt idx="4">
                <c:v>138180</c:v>
              </c:pt>
              <c:pt idx="5">
                <c:v>155901</c:v>
              </c:pt>
              <c:pt idx="6">
                <c:v>241275</c:v>
              </c:pt>
              <c:pt idx="7">
                <c:v>238059</c:v>
              </c:pt>
              <c:pt idx="8">
                <c:v>222538</c:v>
              </c:pt>
              <c:pt idx="9">
                <c:v>224655</c:v>
              </c:pt>
              <c:pt idx="10">
                <c:v>231337</c:v>
              </c:pt>
              <c:pt idx="11">
                <c:v>227390</c:v>
              </c:pt>
              <c:pt idx="12">
                <c:v>-11915.9</c:v>
              </c:pt>
            </c:numLit>
          </c:val>
          <c:extLst>
            <c:ext xmlns:c16="http://schemas.microsoft.com/office/drawing/2014/chart" uri="{C3380CC4-5D6E-409C-BE32-E72D297353CC}">
              <c16:uniqueId val="{00000007-A54F-4901-AAF2-E78FEC79CA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9602672"/>
        <c:axId val="1"/>
      </c:barChart>
      <c:catAx>
        <c:axId val="529602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52960267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k-SK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k-SK"/>
    </a:p>
  </c:txPr>
  <c:printSettings>
    <c:headerFooter/>
    <c:pageMargins b="0.74803149606299235" l="0.70866141732283494" r="0.70866141732283494" t="0.74803149606299235" header="0.31496062992126006" footer="0.31496062992126006"/>
    <c:pageSetup orientation="landscape"/>
  </c:printSettings>
</c:chartSpace>
</file>

<file path=xl/charts/chart5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CC1-49E3-982D-DE3AFD2FCEAC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2CC1-49E3-982D-DE3AFD2FCE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9605296"/>
        <c:axId val="1"/>
        <c:axId val="0"/>
      </c:bar3DChart>
      <c:catAx>
        <c:axId val="529605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2960529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5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4F6-4ACA-A5D2-9B2F3CC7BC24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F4F6-4ACA-A5D2-9B2F3CC7B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9607592"/>
        <c:axId val="1"/>
      </c:barChart>
      <c:catAx>
        <c:axId val="529607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96075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5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AFD-4718-A27A-DD3DBFA79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9610216"/>
        <c:axId val="1"/>
        <c:axId val="0"/>
      </c:bar3DChart>
      <c:catAx>
        <c:axId val="529610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96102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A61-4E06-8FCF-3478B58F7F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84716864"/>
        <c:axId val="1"/>
        <c:axId val="0"/>
      </c:bar3DChart>
      <c:catAx>
        <c:axId val="48471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4847168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5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0DD-40D1-8C9D-AE70EA0890F0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E0DD-40D1-8C9D-AE70EA089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9612840"/>
        <c:axId val="1"/>
        <c:axId val="0"/>
      </c:bar3DChart>
      <c:catAx>
        <c:axId val="529612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96128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5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0BF-4743-A37B-E535669E21C0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40BF-4743-A37B-E535669E2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9615136"/>
        <c:axId val="1"/>
        <c:axId val="0"/>
      </c:bar3DChart>
      <c:catAx>
        <c:axId val="529615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296151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5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2A6-454C-8CEB-787EAC7E1C3B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92A6-454C-8CEB-787EAC7E1C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9617432"/>
        <c:axId val="1"/>
      </c:barChart>
      <c:catAx>
        <c:axId val="529617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96174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5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092-40D1-896C-F22C39587A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9620056"/>
        <c:axId val="1"/>
        <c:axId val="0"/>
      </c:bar3DChart>
      <c:catAx>
        <c:axId val="529620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96200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5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A94-44F2-AFCB-DF62C489EED0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2A94-44F2-AFCB-DF62C489EE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9622680"/>
        <c:axId val="1"/>
        <c:axId val="0"/>
      </c:bar3DChart>
      <c:catAx>
        <c:axId val="529622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29622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5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4A4-4FDE-AB13-32547BC290FB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54A4-4FDE-AB13-32547BC29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29624976"/>
        <c:axId val="1"/>
        <c:axId val="0"/>
      </c:bar3DChart>
      <c:catAx>
        <c:axId val="529624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296249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5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Lit>
              <c:formatCode>General</c:formatCode>
              <c:ptCount val="13"/>
              <c:pt idx="0">
                <c:v>143661.16</c:v>
              </c:pt>
              <c:pt idx="1">
                <c:v>202082.22</c:v>
              </c:pt>
              <c:pt idx="2">
                <c:v>129514.04</c:v>
              </c:pt>
              <c:pt idx="3">
                <c:v>262526.78999999899</c:v>
              </c:pt>
              <c:pt idx="4">
                <c:v>202736.37</c:v>
              </c:pt>
              <c:pt idx="5">
                <c:v>50146.29</c:v>
              </c:pt>
              <c:pt idx="6">
                <c:v>153615.609999999</c:v>
              </c:pt>
              <c:pt idx="7">
                <c:v>180702.62</c:v>
              </c:pt>
              <c:pt idx="8">
                <c:v>145498.9</c:v>
              </c:pt>
              <c:pt idx="9">
                <c:v>162257.29</c:v>
              </c:pt>
              <c:pt idx="10">
                <c:v>164809.829999999</c:v>
              </c:pt>
              <c:pt idx="11">
                <c:v>155932.32</c:v>
              </c:pt>
              <c:pt idx="12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E5E-4B2E-8AFC-271800C37C8B}"/>
            </c:ext>
          </c:extLst>
        </c:ser>
        <c:ser>
          <c:idx val="1"/>
          <c:order val="1"/>
          <c:invertIfNegative val="0"/>
          <c:val>
            <c:numLit>
              <c:formatCode>General</c:formatCode>
              <c:ptCount val="13"/>
              <c:pt idx="0">
                <c:v>253313.58</c:v>
              </c:pt>
              <c:pt idx="1">
                <c:v>213991.97</c:v>
              </c:pt>
              <c:pt idx="2">
                <c:v>143848.37</c:v>
              </c:pt>
              <c:pt idx="3">
                <c:v>252332.37</c:v>
              </c:pt>
              <c:pt idx="4">
                <c:v>170773.35</c:v>
              </c:pt>
              <c:pt idx="5">
                <c:v>26478.76</c:v>
              </c:pt>
              <c:pt idx="6">
                <c:v>178074.39</c:v>
              </c:pt>
              <c:pt idx="7">
                <c:v>188472.42</c:v>
              </c:pt>
              <c:pt idx="8">
                <c:v>165313.019999999</c:v>
              </c:pt>
              <c:pt idx="9">
                <c:v>171592.64</c:v>
              </c:pt>
              <c:pt idx="10">
                <c:v>183134.04</c:v>
              </c:pt>
              <c:pt idx="11">
                <c:v>182772.46</c:v>
              </c:pt>
              <c:pt idx="12">
                <c:v>116641.9</c:v>
              </c:pt>
            </c:numLit>
          </c:val>
          <c:extLst>
            <c:ext xmlns:c16="http://schemas.microsoft.com/office/drawing/2014/chart" uri="{C3380CC4-5D6E-409C-BE32-E72D297353CC}">
              <c16:uniqueId val="{00000001-1E5E-4B2E-8AFC-271800C37C8B}"/>
            </c:ext>
          </c:extLst>
        </c:ser>
        <c:ser>
          <c:idx val="2"/>
          <c:order val="2"/>
          <c:invertIfNegative val="0"/>
          <c:val>
            <c:numLit>
              <c:formatCode>General</c:formatCode>
              <c:ptCount val="13"/>
              <c:pt idx="0">
                <c:v>269742.12</c:v>
              </c:pt>
              <c:pt idx="1">
                <c:v>228563.63</c:v>
              </c:pt>
              <c:pt idx="2">
                <c:v>162363.269999999</c:v>
              </c:pt>
              <c:pt idx="3">
                <c:v>233390.92</c:v>
              </c:pt>
              <c:pt idx="4">
                <c:v>232693.62</c:v>
              </c:pt>
              <c:pt idx="5">
                <c:v>21423.89</c:v>
              </c:pt>
              <c:pt idx="6">
                <c:v>188255.13</c:v>
              </c:pt>
              <c:pt idx="7">
                <c:v>211266.45</c:v>
              </c:pt>
              <c:pt idx="8">
                <c:v>184705.01</c:v>
              </c:pt>
              <c:pt idx="9">
                <c:v>195210.25</c:v>
              </c:pt>
              <c:pt idx="10">
                <c:v>206070.24</c:v>
              </c:pt>
              <c:pt idx="11">
                <c:v>201237.14</c:v>
              </c:pt>
              <c:pt idx="12">
                <c:v>19256.54</c:v>
              </c:pt>
            </c:numLit>
          </c:val>
          <c:extLst>
            <c:ext xmlns:c16="http://schemas.microsoft.com/office/drawing/2014/chart" uri="{C3380CC4-5D6E-409C-BE32-E72D297353CC}">
              <c16:uniqueId val="{00000002-1E5E-4B2E-8AFC-271800C37C8B}"/>
            </c:ext>
          </c:extLst>
        </c:ser>
        <c:ser>
          <c:idx val="3"/>
          <c:order val="3"/>
          <c:invertIfNegative val="0"/>
          <c:val>
            <c:numLit>
              <c:formatCode>General</c:formatCode>
              <c:ptCount val="13"/>
              <c:pt idx="0">
                <c:v>313339.84000000003</c:v>
              </c:pt>
              <c:pt idx="1">
                <c:v>261941.35</c:v>
              </c:pt>
              <c:pt idx="2">
                <c:v>195960.3</c:v>
              </c:pt>
              <c:pt idx="3">
                <c:v>302535.75</c:v>
              </c:pt>
              <c:pt idx="4">
                <c:v>213886.58</c:v>
              </c:pt>
              <c:pt idx="5">
                <c:v>132816.87</c:v>
              </c:pt>
              <c:pt idx="6">
                <c:v>226465.21</c:v>
              </c:pt>
              <c:pt idx="7">
                <c:v>249186.35</c:v>
              </c:pt>
              <c:pt idx="8">
                <c:v>216064.76</c:v>
              </c:pt>
              <c:pt idx="9">
                <c:v>229690.37</c:v>
              </c:pt>
              <c:pt idx="10">
                <c:v>237204.81</c:v>
              </c:pt>
              <c:pt idx="11">
                <c:v>224744.9</c:v>
              </c:pt>
              <c:pt idx="12">
                <c:v>41158.239999999903</c:v>
              </c:pt>
            </c:numLit>
          </c:val>
          <c:extLst>
            <c:ext xmlns:c16="http://schemas.microsoft.com/office/drawing/2014/chart" uri="{C3380CC4-5D6E-409C-BE32-E72D297353CC}">
              <c16:uniqueId val="{00000003-1E5E-4B2E-8AFC-271800C37C8B}"/>
            </c:ext>
          </c:extLst>
        </c:ser>
        <c:ser>
          <c:idx val="4"/>
          <c:order val="4"/>
          <c:invertIfNegative val="0"/>
          <c:val>
            <c:numLit>
              <c:formatCode>General</c:formatCode>
              <c:ptCount val="13"/>
              <c:pt idx="0">
                <c:v>360664</c:v>
              </c:pt>
              <c:pt idx="1">
                <c:v>245807</c:v>
              </c:pt>
              <c:pt idx="2">
                <c:v>215731</c:v>
              </c:pt>
              <c:pt idx="3">
                <c:v>349057</c:v>
              </c:pt>
              <c:pt idx="4">
                <c:v>135228</c:v>
              </c:pt>
              <c:pt idx="5">
                <c:v>120488</c:v>
              </c:pt>
              <c:pt idx="6">
                <c:v>192765</c:v>
              </c:pt>
              <c:pt idx="7">
                <c:v>211486</c:v>
              </c:pt>
              <c:pt idx="8">
                <c:v>182700</c:v>
              </c:pt>
              <c:pt idx="9">
                <c:v>194085</c:v>
              </c:pt>
              <c:pt idx="10">
                <c:v>198783</c:v>
              </c:pt>
              <c:pt idx="11">
                <c:v>187232</c:v>
              </c:pt>
              <c:pt idx="12">
                <c:v>49619.03</c:v>
              </c:pt>
            </c:numLit>
          </c:val>
          <c:extLst>
            <c:ext xmlns:c16="http://schemas.microsoft.com/office/drawing/2014/chart" uri="{C3380CC4-5D6E-409C-BE32-E72D297353CC}">
              <c16:uniqueId val="{00000004-1E5E-4B2E-8AFC-271800C37C8B}"/>
            </c:ext>
          </c:extLst>
        </c:ser>
        <c:ser>
          <c:idx val="5"/>
          <c:order val="5"/>
          <c:invertIfNegative val="0"/>
          <c:val>
            <c:numLit>
              <c:formatCode>General</c:formatCode>
              <c:ptCount val="13"/>
              <c:pt idx="0">
                <c:v>290047</c:v>
              </c:pt>
              <c:pt idx="1">
                <c:v>227179</c:v>
              </c:pt>
              <c:pt idx="2">
                <c:v>179997</c:v>
              </c:pt>
              <c:pt idx="3">
                <c:v>243473</c:v>
              </c:pt>
              <c:pt idx="4">
                <c:v>68463</c:v>
              </c:pt>
              <c:pt idx="5">
                <c:v>29514</c:v>
              </c:pt>
              <c:pt idx="6">
                <c:v>188375</c:v>
              </c:pt>
              <c:pt idx="7">
                <c:v>209950</c:v>
              </c:pt>
              <c:pt idx="8">
                <c:v>193666</c:v>
              </c:pt>
              <c:pt idx="9">
                <c:v>195649</c:v>
              </c:pt>
              <c:pt idx="10">
                <c:v>203189</c:v>
              </c:pt>
              <c:pt idx="11">
                <c:v>199637</c:v>
              </c:pt>
              <c:pt idx="12">
                <c:v>-70554.13</c:v>
              </c:pt>
            </c:numLit>
          </c:val>
          <c:extLst>
            <c:ext xmlns:c16="http://schemas.microsoft.com/office/drawing/2014/chart" uri="{C3380CC4-5D6E-409C-BE32-E72D297353CC}">
              <c16:uniqueId val="{00000005-1E5E-4B2E-8AFC-271800C37C8B}"/>
            </c:ext>
          </c:extLst>
        </c:ser>
        <c:ser>
          <c:idx val="6"/>
          <c:order val="6"/>
          <c:invertIfNegative val="0"/>
          <c:val>
            <c:numLit>
              <c:formatCode>General</c:formatCode>
              <c:ptCount val="13"/>
              <c:pt idx="0">
                <c:v>290050</c:v>
              </c:pt>
              <c:pt idx="1">
                <c:v>249508</c:v>
              </c:pt>
              <c:pt idx="2">
                <c:v>194748</c:v>
              </c:pt>
              <c:pt idx="3">
                <c:v>257717</c:v>
              </c:pt>
              <c:pt idx="4">
                <c:v>96082</c:v>
              </c:pt>
              <c:pt idx="5">
                <c:v>80868</c:v>
              </c:pt>
              <c:pt idx="6">
                <c:v>220373</c:v>
              </c:pt>
              <c:pt idx="7">
                <c:v>227633</c:v>
              </c:pt>
              <c:pt idx="8">
                <c:v>216812</c:v>
              </c:pt>
              <c:pt idx="9">
                <c:v>225214</c:v>
              </c:pt>
              <c:pt idx="10">
                <c:v>229256</c:v>
              </c:pt>
              <c:pt idx="11">
                <c:v>217622</c:v>
              </c:pt>
              <c:pt idx="12">
                <c:v>8085.98</c:v>
              </c:pt>
            </c:numLit>
          </c:val>
          <c:extLst>
            <c:ext xmlns:c16="http://schemas.microsoft.com/office/drawing/2014/chart" uri="{C3380CC4-5D6E-409C-BE32-E72D297353CC}">
              <c16:uniqueId val="{00000006-1E5E-4B2E-8AFC-271800C37C8B}"/>
            </c:ext>
          </c:extLst>
        </c:ser>
        <c:ser>
          <c:idx val="7"/>
          <c:order val="7"/>
          <c:invertIfNegative val="0"/>
          <c:val>
            <c:numLit>
              <c:formatCode>General</c:formatCode>
              <c:ptCount val="13"/>
              <c:pt idx="0">
                <c:v>297700</c:v>
              </c:pt>
              <c:pt idx="1">
                <c:v>258847</c:v>
              </c:pt>
              <c:pt idx="2">
                <c:v>216521</c:v>
              </c:pt>
              <c:pt idx="3">
                <c:v>264552</c:v>
              </c:pt>
              <c:pt idx="4">
                <c:v>138180</c:v>
              </c:pt>
              <c:pt idx="5">
                <c:v>155901</c:v>
              </c:pt>
              <c:pt idx="6">
                <c:v>241275</c:v>
              </c:pt>
              <c:pt idx="7">
                <c:v>238059</c:v>
              </c:pt>
              <c:pt idx="8">
                <c:v>222538</c:v>
              </c:pt>
              <c:pt idx="9">
                <c:v>224655</c:v>
              </c:pt>
              <c:pt idx="10">
                <c:v>231337</c:v>
              </c:pt>
              <c:pt idx="11">
                <c:v>227390</c:v>
              </c:pt>
              <c:pt idx="12">
                <c:v>-11915.9</c:v>
              </c:pt>
            </c:numLit>
          </c:val>
          <c:extLst>
            <c:ext xmlns:c16="http://schemas.microsoft.com/office/drawing/2014/chart" uri="{C3380CC4-5D6E-409C-BE32-E72D297353CC}">
              <c16:uniqueId val="{00000007-1E5E-4B2E-8AFC-271800C37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9627272"/>
        <c:axId val="1"/>
      </c:barChart>
      <c:catAx>
        <c:axId val="529627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52962727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k-SK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k-SK"/>
    </a:p>
  </c:txPr>
  <c:printSettings>
    <c:headerFooter/>
    <c:pageMargins b="0.74803149606299268" l="0.70866141732283516" r="0.70866141732283516" t="0.74803149606299268" header="0.31496062992126028" footer="0.31496062992126028"/>
    <c:pageSetup orientation="landscape"/>
  </c:printSettings>
</c:chartSpace>
</file>

<file path=xl/charts/chart5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9CE-429E-9D06-6CA6FCE2F4AA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C9CE-429E-9D06-6CA6FCE2F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2916864"/>
        <c:axId val="1"/>
        <c:axId val="0"/>
      </c:bar3DChart>
      <c:catAx>
        <c:axId val="532916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3291686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4A6-4C44-AB2E-153B4463BB85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A4A6-4C44-AB2E-153B4463B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2919488"/>
        <c:axId val="1"/>
        <c:axId val="0"/>
      </c:bar3DChart>
      <c:catAx>
        <c:axId val="532919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3291948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5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0D9-4881-B835-AB948231D490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90D9-4881-B835-AB948231D4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2921784"/>
        <c:axId val="1"/>
      </c:barChart>
      <c:catAx>
        <c:axId val="53292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329217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32D-453C-B6E5-33C32BA80443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432D-453C-B6E5-33C32BA80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84719488"/>
        <c:axId val="1"/>
        <c:axId val="0"/>
      </c:bar3DChart>
      <c:catAx>
        <c:axId val="484719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484719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5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476-4575-BD98-1DD556100A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2924408"/>
        <c:axId val="1"/>
        <c:axId val="0"/>
      </c:bar3DChart>
      <c:catAx>
        <c:axId val="532924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329244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5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CA5-42D4-B46B-2225CAE6ACC3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CCA5-42D4-B46B-2225CAE6AC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2927032"/>
        <c:axId val="1"/>
        <c:axId val="0"/>
      </c:bar3DChart>
      <c:catAx>
        <c:axId val="532927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32927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5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FCF-4A24-8B55-F3A23C5DA620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CFCF-4A24-8B55-F3A23C5DA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2929328"/>
        <c:axId val="1"/>
        <c:axId val="0"/>
      </c:bar3DChart>
      <c:catAx>
        <c:axId val="532929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3292932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5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628-4157-A405-346AC2825A65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E628-4157-A405-346AC2825A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2931624"/>
        <c:axId val="1"/>
      </c:barChart>
      <c:catAx>
        <c:axId val="532931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329316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5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772-42CD-9D06-2604BE586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2934248"/>
        <c:axId val="1"/>
        <c:axId val="0"/>
      </c:bar3DChart>
      <c:catAx>
        <c:axId val="532934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329342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5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0CF-43C8-8173-AB3D453879C1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C0CF-43C8-8173-AB3D453879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2936872"/>
        <c:axId val="1"/>
        <c:axId val="0"/>
      </c:bar3DChart>
      <c:catAx>
        <c:axId val="532936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32936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5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444-407E-95C0-001295174E16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9444-407E-95C0-001295174E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2939168"/>
        <c:axId val="1"/>
        <c:axId val="0"/>
      </c:bar3DChart>
      <c:catAx>
        <c:axId val="532939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3293916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5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Lit>
              <c:formatCode>General</c:formatCode>
              <c:ptCount val="13"/>
              <c:pt idx="0">
                <c:v>143661.16</c:v>
              </c:pt>
              <c:pt idx="1">
                <c:v>202082.22</c:v>
              </c:pt>
              <c:pt idx="2">
                <c:v>129514.04</c:v>
              </c:pt>
              <c:pt idx="3">
                <c:v>262526.78999999899</c:v>
              </c:pt>
              <c:pt idx="4">
                <c:v>202736.37</c:v>
              </c:pt>
              <c:pt idx="5">
                <c:v>50146.29</c:v>
              </c:pt>
              <c:pt idx="6">
                <c:v>153615.609999999</c:v>
              </c:pt>
              <c:pt idx="7">
                <c:v>180702.62</c:v>
              </c:pt>
              <c:pt idx="8">
                <c:v>145498.9</c:v>
              </c:pt>
              <c:pt idx="9">
                <c:v>162257.29</c:v>
              </c:pt>
              <c:pt idx="10">
                <c:v>164809.829999999</c:v>
              </c:pt>
              <c:pt idx="11">
                <c:v>155932.32</c:v>
              </c:pt>
              <c:pt idx="12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EA4-4BC7-B9F7-AFF35735E564}"/>
            </c:ext>
          </c:extLst>
        </c:ser>
        <c:ser>
          <c:idx val="1"/>
          <c:order val="1"/>
          <c:invertIfNegative val="0"/>
          <c:val>
            <c:numLit>
              <c:formatCode>General</c:formatCode>
              <c:ptCount val="13"/>
              <c:pt idx="0">
                <c:v>253313.58</c:v>
              </c:pt>
              <c:pt idx="1">
                <c:v>213991.97</c:v>
              </c:pt>
              <c:pt idx="2">
                <c:v>143848.37</c:v>
              </c:pt>
              <c:pt idx="3">
                <c:v>252332.37</c:v>
              </c:pt>
              <c:pt idx="4">
                <c:v>170773.35</c:v>
              </c:pt>
              <c:pt idx="5">
                <c:v>26478.76</c:v>
              </c:pt>
              <c:pt idx="6">
                <c:v>178074.39</c:v>
              </c:pt>
              <c:pt idx="7">
                <c:v>188472.42</c:v>
              </c:pt>
              <c:pt idx="8">
                <c:v>165313.019999999</c:v>
              </c:pt>
              <c:pt idx="9">
                <c:v>171592.64</c:v>
              </c:pt>
              <c:pt idx="10">
                <c:v>183134.04</c:v>
              </c:pt>
              <c:pt idx="11">
                <c:v>182772.46</c:v>
              </c:pt>
              <c:pt idx="12">
                <c:v>116641.9</c:v>
              </c:pt>
            </c:numLit>
          </c:val>
          <c:extLst>
            <c:ext xmlns:c16="http://schemas.microsoft.com/office/drawing/2014/chart" uri="{C3380CC4-5D6E-409C-BE32-E72D297353CC}">
              <c16:uniqueId val="{00000001-7EA4-4BC7-B9F7-AFF35735E564}"/>
            </c:ext>
          </c:extLst>
        </c:ser>
        <c:ser>
          <c:idx val="2"/>
          <c:order val="2"/>
          <c:invertIfNegative val="0"/>
          <c:val>
            <c:numLit>
              <c:formatCode>General</c:formatCode>
              <c:ptCount val="13"/>
              <c:pt idx="0">
                <c:v>269742.12</c:v>
              </c:pt>
              <c:pt idx="1">
                <c:v>228563.63</c:v>
              </c:pt>
              <c:pt idx="2">
                <c:v>162363.269999999</c:v>
              </c:pt>
              <c:pt idx="3">
                <c:v>233390.92</c:v>
              </c:pt>
              <c:pt idx="4">
                <c:v>232693.62</c:v>
              </c:pt>
              <c:pt idx="5">
                <c:v>21423.89</c:v>
              </c:pt>
              <c:pt idx="6">
                <c:v>188255.13</c:v>
              </c:pt>
              <c:pt idx="7">
                <c:v>211266.45</c:v>
              </c:pt>
              <c:pt idx="8">
                <c:v>184705.01</c:v>
              </c:pt>
              <c:pt idx="9">
                <c:v>195210.25</c:v>
              </c:pt>
              <c:pt idx="10">
                <c:v>206070.24</c:v>
              </c:pt>
              <c:pt idx="11">
                <c:v>201237.14</c:v>
              </c:pt>
              <c:pt idx="12">
                <c:v>19256.54</c:v>
              </c:pt>
            </c:numLit>
          </c:val>
          <c:extLst>
            <c:ext xmlns:c16="http://schemas.microsoft.com/office/drawing/2014/chart" uri="{C3380CC4-5D6E-409C-BE32-E72D297353CC}">
              <c16:uniqueId val="{00000002-7EA4-4BC7-B9F7-AFF35735E564}"/>
            </c:ext>
          </c:extLst>
        </c:ser>
        <c:ser>
          <c:idx val="3"/>
          <c:order val="3"/>
          <c:invertIfNegative val="0"/>
          <c:val>
            <c:numLit>
              <c:formatCode>General</c:formatCode>
              <c:ptCount val="13"/>
              <c:pt idx="0">
                <c:v>313339.84000000003</c:v>
              </c:pt>
              <c:pt idx="1">
                <c:v>261941.35</c:v>
              </c:pt>
              <c:pt idx="2">
                <c:v>195960.3</c:v>
              </c:pt>
              <c:pt idx="3">
                <c:v>302535.75</c:v>
              </c:pt>
              <c:pt idx="4">
                <c:v>213886.58</c:v>
              </c:pt>
              <c:pt idx="5">
                <c:v>132816.87</c:v>
              </c:pt>
              <c:pt idx="6">
                <c:v>226465.21</c:v>
              </c:pt>
              <c:pt idx="7">
                <c:v>249186.35</c:v>
              </c:pt>
              <c:pt idx="8">
                <c:v>216064.76</c:v>
              </c:pt>
              <c:pt idx="9">
                <c:v>229690.37</c:v>
              </c:pt>
              <c:pt idx="10">
                <c:v>237204.81</c:v>
              </c:pt>
              <c:pt idx="11">
                <c:v>224744.9</c:v>
              </c:pt>
              <c:pt idx="12">
                <c:v>41158.239999999903</c:v>
              </c:pt>
            </c:numLit>
          </c:val>
          <c:extLst>
            <c:ext xmlns:c16="http://schemas.microsoft.com/office/drawing/2014/chart" uri="{C3380CC4-5D6E-409C-BE32-E72D297353CC}">
              <c16:uniqueId val="{00000003-7EA4-4BC7-B9F7-AFF35735E564}"/>
            </c:ext>
          </c:extLst>
        </c:ser>
        <c:ser>
          <c:idx val="4"/>
          <c:order val="4"/>
          <c:invertIfNegative val="0"/>
          <c:val>
            <c:numLit>
              <c:formatCode>General</c:formatCode>
              <c:ptCount val="13"/>
              <c:pt idx="0">
                <c:v>360664</c:v>
              </c:pt>
              <c:pt idx="1">
                <c:v>245807</c:v>
              </c:pt>
              <c:pt idx="2">
                <c:v>215731</c:v>
              </c:pt>
              <c:pt idx="3">
                <c:v>349057</c:v>
              </c:pt>
              <c:pt idx="4">
                <c:v>135228</c:v>
              </c:pt>
              <c:pt idx="5">
                <c:v>120488</c:v>
              </c:pt>
              <c:pt idx="6">
                <c:v>192765</c:v>
              </c:pt>
              <c:pt idx="7">
                <c:v>211486</c:v>
              </c:pt>
              <c:pt idx="8">
                <c:v>182700</c:v>
              </c:pt>
              <c:pt idx="9">
                <c:v>194085</c:v>
              </c:pt>
              <c:pt idx="10">
                <c:v>198783</c:v>
              </c:pt>
              <c:pt idx="11">
                <c:v>187232</c:v>
              </c:pt>
              <c:pt idx="12">
                <c:v>49619.03</c:v>
              </c:pt>
            </c:numLit>
          </c:val>
          <c:extLst>
            <c:ext xmlns:c16="http://schemas.microsoft.com/office/drawing/2014/chart" uri="{C3380CC4-5D6E-409C-BE32-E72D297353CC}">
              <c16:uniqueId val="{00000004-7EA4-4BC7-B9F7-AFF35735E564}"/>
            </c:ext>
          </c:extLst>
        </c:ser>
        <c:ser>
          <c:idx val="5"/>
          <c:order val="5"/>
          <c:invertIfNegative val="0"/>
          <c:val>
            <c:numLit>
              <c:formatCode>General</c:formatCode>
              <c:ptCount val="13"/>
              <c:pt idx="0">
                <c:v>290047</c:v>
              </c:pt>
              <c:pt idx="1">
                <c:v>227179</c:v>
              </c:pt>
              <c:pt idx="2">
                <c:v>179997</c:v>
              </c:pt>
              <c:pt idx="3">
                <c:v>243473</c:v>
              </c:pt>
              <c:pt idx="4">
                <c:v>68463</c:v>
              </c:pt>
              <c:pt idx="5">
                <c:v>29514</c:v>
              </c:pt>
              <c:pt idx="6">
                <c:v>188375</c:v>
              </c:pt>
              <c:pt idx="7">
                <c:v>209950</c:v>
              </c:pt>
              <c:pt idx="8">
                <c:v>193666</c:v>
              </c:pt>
              <c:pt idx="9">
                <c:v>195649</c:v>
              </c:pt>
              <c:pt idx="10">
                <c:v>203189</c:v>
              </c:pt>
              <c:pt idx="11">
                <c:v>199637</c:v>
              </c:pt>
              <c:pt idx="12">
                <c:v>-70554.13</c:v>
              </c:pt>
            </c:numLit>
          </c:val>
          <c:extLst>
            <c:ext xmlns:c16="http://schemas.microsoft.com/office/drawing/2014/chart" uri="{C3380CC4-5D6E-409C-BE32-E72D297353CC}">
              <c16:uniqueId val="{00000005-7EA4-4BC7-B9F7-AFF35735E564}"/>
            </c:ext>
          </c:extLst>
        </c:ser>
        <c:ser>
          <c:idx val="6"/>
          <c:order val="6"/>
          <c:invertIfNegative val="0"/>
          <c:val>
            <c:numLit>
              <c:formatCode>General</c:formatCode>
              <c:ptCount val="13"/>
              <c:pt idx="0">
                <c:v>290050</c:v>
              </c:pt>
              <c:pt idx="1">
                <c:v>249508</c:v>
              </c:pt>
              <c:pt idx="2">
                <c:v>194748</c:v>
              </c:pt>
              <c:pt idx="3">
                <c:v>257717</c:v>
              </c:pt>
              <c:pt idx="4">
                <c:v>96082</c:v>
              </c:pt>
              <c:pt idx="5">
                <c:v>80868</c:v>
              </c:pt>
              <c:pt idx="6">
                <c:v>220373</c:v>
              </c:pt>
              <c:pt idx="7">
                <c:v>227633</c:v>
              </c:pt>
              <c:pt idx="8">
                <c:v>216812</c:v>
              </c:pt>
              <c:pt idx="9">
                <c:v>225214</c:v>
              </c:pt>
              <c:pt idx="10">
                <c:v>229256</c:v>
              </c:pt>
              <c:pt idx="11">
                <c:v>217622</c:v>
              </c:pt>
              <c:pt idx="12">
                <c:v>8085.98</c:v>
              </c:pt>
            </c:numLit>
          </c:val>
          <c:extLst>
            <c:ext xmlns:c16="http://schemas.microsoft.com/office/drawing/2014/chart" uri="{C3380CC4-5D6E-409C-BE32-E72D297353CC}">
              <c16:uniqueId val="{00000006-7EA4-4BC7-B9F7-AFF35735E564}"/>
            </c:ext>
          </c:extLst>
        </c:ser>
        <c:ser>
          <c:idx val="7"/>
          <c:order val="7"/>
          <c:invertIfNegative val="0"/>
          <c:val>
            <c:numLit>
              <c:formatCode>General</c:formatCode>
              <c:ptCount val="13"/>
              <c:pt idx="0">
                <c:v>297700</c:v>
              </c:pt>
              <c:pt idx="1">
                <c:v>258847</c:v>
              </c:pt>
              <c:pt idx="2">
                <c:v>216521</c:v>
              </c:pt>
              <c:pt idx="3">
                <c:v>264552</c:v>
              </c:pt>
              <c:pt idx="4">
                <c:v>138180</c:v>
              </c:pt>
              <c:pt idx="5">
                <c:v>155901</c:v>
              </c:pt>
              <c:pt idx="6">
                <c:v>241275</c:v>
              </c:pt>
              <c:pt idx="7">
                <c:v>238059</c:v>
              </c:pt>
              <c:pt idx="8">
                <c:v>222538</c:v>
              </c:pt>
              <c:pt idx="9">
                <c:v>224655</c:v>
              </c:pt>
              <c:pt idx="10">
                <c:v>231337</c:v>
              </c:pt>
              <c:pt idx="11">
                <c:v>227390</c:v>
              </c:pt>
              <c:pt idx="12">
                <c:v>-11915.9</c:v>
              </c:pt>
            </c:numLit>
          </c:val>
          <c:extLst>
            <c:ext xmlns:c16="http://schemas.microsoft.com/office/drawing/2014/chart" uri="{C3380CC4-5D6E-409C-BE32-E72D297353CC}">
              <c16:uniqueId val="{00000007-7EA4-4BC7-B9F7-AFF35735E5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2941464"/>
        <c:axId val="1"/>
      </c:barChart>
      <c:catAx>
        <c:axId val="532941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53294146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k-SK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k-SK"/>
    </a:p>
  </c:txPr>
  <c:printSettings>
    <c:headerFooter/>
    <c:pageMargins b="0.74803149606299268" l="0.70866141732283516" r="0.70866141732283516" t="0.74803149606299268" header="0.31496062992126028" footer="0.31496062992126028"/>
    <c:pageSetup orientation="landscape"/>
  </c:printSettings>
</c:chartSpace>
</file>

<file path=xl/charts/chart5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7F6-45BD-A636-7338B8D73E01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57F6-45BD-A636-7338B8D73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2944088"/>
        <c:axId val="1"/>
        <c:axId val="0"/>
      </c:bar3DChart>
      <c:catAx>
        <c:axId val="532944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3294408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D3C-4089-B424-C7E68DCEAC22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0D3C-4089-B424-C7E68DCEAC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2946384"/>
        <c:axId val="1"/>
      </c:barChart>
      <c:catAx>
        <c:axId val="532946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329463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78" r="0.75000000000000078" t="1" header="0.49212598450000034" footer="0.49212598450000034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912-448F-ADC7-BD0FB6A41C59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5912-448F-ADC7-BD0FB6A41C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84721784"/>
        <c:axId val="1"/>
        <c:axId val="0"/>
      </c:bar3DChart>
      <c:catAx>
        <c:axId val="48472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48472178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5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BF2-4A34-A17C-B8617D79A6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2949008"/>
        <c:axId val="1"/>
        <c:axId val="0"/>
      </c:bar3DChart>
      <c:catAx>
        <c:axId val="532949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329490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78" r="0.75000000000000078" t="1" header="0.49212598450000034" footer="0.49212598450000034"/>
    <c:pageSetup/>
  </c:printSettings>
</c:chartSpace>
</file>

<file path=xl/charts/chart5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5F9-42D1-9E84-2C3D6945B3A6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65F9-42D1-9E84-2C3D6945B3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2951632"/>
        <c:axId val="1"/>
        <c:axId val="0"/>
      </c:bar3DChart>
      <c:catAx>
        <c:axId val="53295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32951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78" r="0.75000000000000078" t="1" header="0.49212598450000034" footer="0.49212598450000034"/>
    <c:pageSetup/>
  </c:printSettings>
</c:chartSpace>
</file>

<file path=xl/charts/chart5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7BB-47EA-A71A-67D0949DD3CC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67BB-47EA-A71A-67D0949DD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2953928"/>
        <c:axId val="1"/>
        <c:axId val="0"/>
      </c:bar3DChart>
      <c:catAx>
        <c:axId val="532953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3295392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78" r="0.75000000000000078" t="1" header="0.49212598450000034" footer="0.49212598450000034"/>
    <c:pageSetup/>
  </c:printSettings>
</c:chartSpace>
</file>

<file path=xl/charts/chart5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AA6-4926-93EB-DC512D1242AD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FAA6-4926-93EB-DC512D1242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2956224"/>
        <c:axId val="1"/>
      </c:barChart>
      <c:catAx>
        <c:axId val="532956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329562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78" r="0.75000000000000078" t="1" header="0.49212598450000034" footer="0.49212598450000034"/>
    <c:pageSetup/>
  </c:printSettings>
</c:chartSpace>
</file>

<file path=xl/charts/chart5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51C-4D10-8446-E3BF3A097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2958848"/>
        <c:axId val="1"/>
        <c:axId val="0"/>
      </c:bar3DChart>
      <c:catAx>
        <c:axId val="53295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329588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78" r="0.75000000000000078" t="1" header="0.49212598450000034" footer="0.49212598450000034"/>
    <c:pageSetup/>
  </c:printSettings>
</c:chartSpace>
</file>

<file path=xl/charts/chart5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061-4AC4-A195-67CCA36BC43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D061-4AC4-A195-67CCA36BC4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2961472"/>
        <c:axId val="1"/>
        <c:axId val="0"/>
      </c:bar3DChart>
      <c:catAx>
        <c:axId val="532961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32961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78" r="0.75000000000000078" t="1" header="0.49212598450000034" footer="0.49212598450000034"/>
    <c:pageSetup/>
  </c:printSettings>
</c:chartSpace>
</file>

<file path=xl/charts/chart5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E32-4B10-91F2-5ACCDECF82E0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DE32-4B10-91F2-5ACCDECF82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2963768"/>
        <c:axId val="1"/>
        <c:axId val="0"/>
      </c:bar3DChart>
      <c:catAx>
        <c:axId val="532963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3296376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78" r="0.75000000000000078" t="1" header="0.49212598450000034" footer="0.49212598450000034"/>
    <c:pageSetup/>
  </c:printSettings>
</c:chartSpace>
</file>

<file path=xl/charts/chart5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Lit>
              <c:ptCount val="13"/>
              <c:pt idx="0">
                <c:v>január</c:v>
              </c:pt>
              <c:pt idx="1">
                <c:v>február</c:v>
              </c:pt>
              <c:pt idx="2">
                <c:v>marec</c:v>
              </c:pt>
              <c:pt idx="3">
                <c:v>apríl</c:v>
              </c:pt>
              <c:pt idx="4">
                <c:v>máj</c:v>
              </c:pt>
              <c:pt idx="5">
                <c:v>jún</c:v>
              </c:pt>
              <c:pt idx="6">
                <c:v>júl</c:v>
              </c:pt>
              <c:pt idx="7">
                <c:v>august</c:v>
              </c:pt>
              <c:pt idx="8">
                <c:v>september</c:v>
              </c:pt>
              <c:pt idx="9">
                <c:v>október</c:v>
              </c:pt>
              <c:pt idx="10">
                <c:v>november</c:v>
              </c:pt>
              <c:pt idx="11">
                <c:v>december</c:v>
              </c:pt>
              <c:pt idx="12">
                <c:v>dorovnanie</c:v>
              </c:pt>
            </c:strLit>
          </c:cat>
          <c:val>
            <c:numLit>
              <c:formatCode>General</c:formatCode>
              <c:ptCount val="13"/>
              <c:pt idx="0">
                <c:v>143661.16</c:v>
              </c:pt>
              <c:pt idx="1">
                <c:v>202082.22</c:v>
              </c:pt>
              <c:pt idx="2">
                <c:v>129514.04</c:v>
              </c:pt>
              <c:pt idx="3">
                <c:v>262526.78999999899</c:v>
              </c:pt>
              <c:pt idx="4">
                <c:v>202736.37</c:v>
              </c:pt>
              <c:pt idx="5">
                <c:v>50146.29</c:v>
              </c:pt>
              <c:pt idx="6">
                <c:v>153615.609999999</c:v>
              </c:pt>
              <c:pt idx="7">
                <c:v>180702.62</c:v>
              </c:pt>
              <c:pt idx="8">
                <c:v>145498.9</c:v>
              </c:pt>
              <c:pt idx="9">
                <c:v>162257.29</c:v>
              </c:pt>
              <c:pt idx="10">
                <c:v>164809.829999999</c:v>
              </c:pt>
              <c:pt idx="11">
                <c:v>155932.32</c:v>
              </c:pt>
              <c:pt idx="12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7E9-40CA-B314-9314CCE09F41}"/>
            </c:ext>
          </c:extLst>
        </c:ser>
        <c:ser>
          <c:idx val="1"/>
          <c:order val="1"/>
          <c:invertIfNegative val="0"/>
          <c:cat>
            <c:strLit>
              <c:ptCount val="13"/>
              <c:pt idx="0">
                <c:v>január</c:v>
              </c:pt>
              <c:pt idx="1">
                <c:v>február</c:v>
              </c:pt>
              <c:pt idx="2">
                <c:v>marec</c:v>
              </c:pt>
              <c:pt idx="3">
                <c:v>apríl</c:v>
              </c:pt>
              <c:pt idx="4">
                <c:v>máj</c:v>
              </c:pt>
              <c:pt idx="5">
                <c:v>jún</c:v>
              </c:pt>
              <c:pt idx="6">
                <c:v>júl</c:v>
              </c:pt>
              <c:pt idx="7">
                <c:v>august</c:v>
              </c:pt>
              <c:pt idx="8">
                <c:v>september</c:v>
              </c:pt>
              <c:pt idx="9">
                <c:v>október</c:v>
              </c:pt>
              <c:pt idx="10">
                <c:v>november</c:v>
              </c:pt>
              <c:pt idx="11">
                <c:v>december</c:v>
              </c:pt>
              <c:pt idx="12">
                <c:v>dorovnanie</c:v>
              </c:pt>
            </c:strLit>
          </c:cat>
          <c:val>
            <c:numLit>
              <c:formatCode>General</c:formatCode>
              <c:ptCount val="13"/>
              <c:pt idx="0">
                <c:v>253313.58</c:v>
              </c:pt>
              <c:pt idx="1">
                <c:v>213991.97</c:v>
              </c:pt>
              <c:pt idx="2">
                <c:v>143848.37</c:v>
              </c:pt>
              <c:pt idx="3">
                <c:v>252332.37</c:v>
              </c:pt>
              <c:pt idx="4">
                <c:v>170773.35</c:v>
              </c:pt>
              <c:pt idx="5">
                <c:v>26478.76</c:v>
              </c:pt>
              <c:pt idx="6">
                <c:v>178074.39</c:v>
              </c:pt>
              <c:pt idx="7">
                <c:v>188472.42</c:v>
              </c:pt>
              <c:pt idx="8">
                <c:v>165313.019999999</c:v>
              </c:pt>
              <c:pt idx="9">
                <c:v>171592.64</c:v>
              </c:pt>
              <c:pt idx="10">
                <c:v>183134.04</c:v>
              </c:pt>
              <c:pt idx="11">
                <c:v>182772.46</c:v>
              </c:pt>
              <c:pt idx="12">
                <c:v>116641.9</c:v>
              </c:pt>
            </c:numLit>
          </c:val>
          <c:extLst>
            <c:ext xmlns:c16="http://schemas.microsoft.com/office/drawing/2014/chart" uri="{C3380CC4-5D6E-409C-BE32-E72D297353CC}">
              <c16:uniqueId val="{00000001-B7E9-40CA-B314-9314CCE09F41}"/>
            </c:ext>
          </c:extLst>
        </c:ser>
        <c:ser>
          <c:idx val="2"/>
          <c:order val="2"/>
          <c:invertIfNegative val="0"/>
          <c:cat>
            <c:strLit>
              <c:ptCount val="13"/>
              <c:pt idx="0">
                <c:v>január</c:v>
              </c:pt>
              <c:pt idx="1">
                <c:v>február</c:v>
              </c:pt>
              <c:pt idx="2">
                <c:v>marec</c:v>
              </c:pt>
              <c:pt idx="3">
                <c:v>apríl</c:v>
              </c:pt>
              <c:pt idx="4">
                <c:v>máj</c:v>
              </c:pt>
              <c:pt idx="5">
                <c:v>jún</c:v>
              </c:pt>
              <c:pt idx="6">
                <c:v>júl</c:v>
              </c:pt>
              <c:pt idx="7">
                <c:v>august</c:v>
              </c:pt>
              <c:pt idx="8">
                <c:v>september</c:v>
              </c:pt>
              <c:pt idx="9">
                <c:v>október</c:v>
              </c:pt>
              <c:pt idx="10">
                <c:v>november</c:v>
              </c:pt>
              <c:pt idx="11">
                <c:v>december</c:v>
              </c:pt>
              <c:pt idx="12">
                <c:v>dorovnanie</c:v>
              </c:pt>
            </c:strLit>
          </c:cat>
          <c:val>
            <c:numLit>
              <c:formatCode>General</c:formatCode>
              <c:ptCount val="13"/>
              <c:pt idx="0">
                <c:v>269742.12</c:v>
              </c:pt>
              <c:pt idx="1">
                <c:v>228563.63</c:v>
              </c:pt>
              <c:pt idx="2">
                <c:v>162363.269999999</c:v>
              </c:pt>
              <c:pt idx="3">
                <c:v>233390.92</c:v>
              </c:pt>
              <c:pt idx="4">
                <c:v>232693.62</c:v>
              </c:pt>
              <c:pt idx="5">
                <c:v>21423.89</c:v>
              </c:pt>
              <c:pt idx="6">
                <c:v>188255.13</c:v>
              </c:pt>
              <c:pt idx="7">
                <c:v>211266.45</c:v>
              </c:pt>
              <c:pt idx="8">
                <c:v>184705.01</c:v>
              </c:pt>
              <c:pt idx="9">
                <c:v>195210.25</c:v>
              </c:pt>
              <c:pt idx="10">
                <c:v>206070.24</c:v>
              </c:pt>
              <c:pt idx="11">
                <c:v>201237.14</c:v>
              </c:pt>
              <c:pt idx="12">
                <c:v>19256.54</c:v>
              </c:pt>
            </c:numLit>
          </c:val>
          <c:extLst>
            <c:ext xmlns:c16="http://schemas.microsoft.com/office/drawing/2014/chart" uri="{C3380CC4-5D6E-409C-BE32-E72D297353CC}">
              <c16:uniqueId val="{00000002-B7E9-40CA-B314-9314CCE09F41}"/>
            </c:ext>
          </c:extLst>
        </c:ser>
        <c:ser>
          <c:idx val="3"/>
          <c:order val="3"/>
          <c:invertIfNegative val="0"/>
          <c:cat>
            <c:strLit>
              <c:ptCount val="13"/>
              <c:pt idx="0">
                <c:v>január</c:v>
              </c:pt>
              <c:pt idx="1">
                <c:v>február</c:v>
              </c:pt>
              <c:pt idx="2">
                <c:v>marec</c:v>
              </c:pt>
              <c:pt idx="3">
                <c:v>apríl</c:v>
              </c:pt>
              <c:pt idx="4">
                <c:v>máj</c:v>
              </c:pt>
              <c:pt idx="5">
                <c:v>jún</c:v>
              </c:pt>
              <c:pt idx="6">
                <c:v>júl</c:v>
              </c:pt>
              <c:pt idx="7">
                <c:v>august</c:v>
              </c:pt>
              <c:pt idx="8">
                <c:v>september</c:v>
              </c:pt>
              <c:pt idx="9">
                <c:v>október</c:v>
              </c:pt>
              <c:pt idx="10">
                <c:v>november</c:v>
              </c:pt>
              <c:pt idx="11">
                <c:v>december</c:v>
              </c:pt>
              <c:pt idx="12">
                <c:v>dorovnanie</c:v>
              </c:pt>
            </c:strLit>
          </c:cat>
          <c:val>
            <c:numLit>
              <c:formatCode>General</c:formatCode>
              <c:ptCount val="13"/>
              <c:pt idx="0">
                <c:v>313339.84000000003</c:v>
              </c:pt>
              <c:pt idx="1">
                <c:v>261941.35</c:v>
              </c:pt>
              <c:pt idx="2">
                <c:v>195960.3</c:v>
              </c:pt>
              <c:pt idx="3">
                <c:v>302535.75</c:v>
              </c:pt>
              <c:pt idx="4">
                <c:v>213886.58</c:v>
              </c:pt>
              <c:pt idx="5">
                <c:v>132816.87</c:v>
              </c:pt>
              <c:pt idx="6">
                <c:v>226465.21</c:v>
              </c:pt>
              <c:pt idx="7">
                <c:v>249186.35</c:v>
              </c:pt>
              <c:pt idx="8">
                <c:v>216064.76</c:v>
              </c:pt>
              <c:pt idx="9">
                <c:v>229690.37</c:v>
              </c:pt>
              <c:pt idx="10">
                <c:v>237204.81</c:v>
              </c:pt>
              <c:pt idx="11">
                <c:v>224744.9</c:v>
              </c:pt>
              <c:pt idx="12">
                <c:v>41158.239999999903</c:v>
              </c:pt>
            </c:numLit>
          </c:val>
          <c:extLst>
            <c:ext xmlns:c16="http://schemas.microsoft.com/office/drawing/2014/chart" uri="{C3380CC4-5D6E-409C-BE32-E72D297353CC}">
              <c16:uniqueId val="{00000003-B7E9-40CA-B314-9314CCE09F41}"/>
            </c:ext>
          </c:extLst>
        </c:ser>
        <c:ser>
          <c:idx val="4"/>
          <c:order val="4"/>
          <c:invertIfNegative val="0"/>
          <c:cat>
            <c:strLit>
              <c:ptCount val="13"/>
              <c:pt idx="0">
                <c:v>január</c:v>
              </c:pt>
              <c:pt idx="1">
                <c:v>február</c:v>
              </c:pt>
              <c:pt idx="2">
                <c:v>marec</c:v>
              </c:pt>
              <c:pt idx="3">
                <c:v>apríl</c:v>
              </c:pt>
              <c:pt idx="4">
                <c:v>máj</c:v>
              </c:pt>
              <c:pt idx="5">
                <c:v>jún</c:v>
              </c:pt>
              <c:pt idx="6">
                <c:v>júl</c:v>
              </c:pt>
              <c:pt idx="7">
                <c:v>august</c:v>
              </c:pt>
              <c:pt idx="8">
                <c:v>september</c:v>
              </c:pt>
              <c:pt idx="9">
                <c:v>október</c:v>
              </c:pt>
              <c:pt idx="10">
                <c:v>november</c:v>
              </c:pt>
              <c:pt idx="11">
                <c:v>december</c:v>
              </c:pt>
              <c:pt idx="12">
                <c:v>dorovnanie</c:v>
              </c:pt>
            </c:strLit>
          </c:cat>
          <c:val>
            <c:numLit>
              <c:formatCode>General</c:formatCode>
              <c:ptCount val="13"/>
              <c:pt idx="0">
                <c:v>360664</c:v>
              </c:pt>
              <c:pt idx="1">
                <c:v>245807</c:v>
              </c:pt>
              <c:pt idx="2">
                <c:v>215731</c:v>
              </c:pt>
              <c:pt idx="3">
                <c:v>349057</c:v>
              </c:pt>
              <c:pt idx="4">
                <c:v>135228</c:v>
              </c:pt>
              <c:pt idx="5">
                <c:v>120488</c:v>
              </c:pt>
              <c:pt idx="6">
                <c:v>192765</c:v>
              </c:pt>
              <c:pt idx="7">
                <c:v>211486</c:v>
              </c:pt>
              <c:pt idx="8">
                <c:v>182700</c:v>
              </c:pt>
              <c:pt idx="9">
                <c:v>194085</c:v>
              </c:pt>
              <c:pt idx="10">
                <c:v>198783</c:v>
              </c:pt>
              <c:pt idx="11">
                <c:v>187232</c:v>
              </c:pt>
              <c:pt idx="12">
                <c:v>49619.03</c:v>
              </c:pt>
            </c:numLit>
          </c:val>
          <c:extLst>
            <c:ext xmlns:c16="http://schemas.microsoft.com/office/drawing/2014/chart" uri="{C3380CC4-5D6E-409C-BE32-E72D297353CC}">
              <c16:uniqueId val="{00000004-B7E9-40CA-B314-9314CCE09F41}"/>
            </c:ext>
          </c:extLst>
        </c:ser>
        <c:ser>
          <c:idx val="5"/>
          <c:order val="5"/>
          <c:invertIfNegative val="0"/>
          <c:cat>
            <c:strLit>
              <c:ptCount val="13"/>
              <c:pt idx="0">
                <c:v>január</c:v>
              </c:pt>
              <c:pt idx="1">
                <c:v>február</c:v>
              </c:pt>
              <c:pt idx="2">
                <c:v>marec</c:v>
              </c:pt>
              <c:pt idx="3">
                <c:v>apríl</c:v>
              </c:pt>
              <c:pt idx="4">
                <c:v>máj</c:v>
              </c:pt>
              <c:pt idx="5">
                <c:v>jún</c:v>
              </c:pt>
              <c:pt idx="6">
                <c:v>júl</c:v>
              </c:pt>
              <c:pt idx="7">
                <c:v>august</c:v>
              </c:pt>
              <c:pt idx="8">
                <c:v>september</c:v>
              </c:pt>
              <c:pt idx="9">
                <c:v>október</c:v>
              </c:pt>
              <c:pt idx="10">
                <c:v>november</c:v>
              </c:pt>
              <c:pt idx="11">
                <c:v>december</c:v>
              </c:pt>
              <c:pt idx="12">
                <c:v>dorovnanie</c:v>
              </c:pt>
            </c:strLit>
          </c:cat>
          <c:val>
            <c:numLit>
              <c:formatCode>General</c:formatCode>
              <c:ptCount val="13"/>
              <c:pt idx="0">
                <c:v>290047</c:v>
              </c:pt>
              <c:pt idx="1">
                <c:v>227179</c:v>
              </c:pt>
              <c:pt idx="2">
                <c:v>179997</c:v>
              </c:pt>
              <c:pt idx="3">
                <c:v>243473</c:v>
              </c:pt>
              <c:pt idx="4">
                <c:v>68463</c:v>
              </c:pt>
              <c:pt idx="5">
                <c:v>29514</c:v>
              </c:pt>
              <c:pt idx="6">
                <c:v>188375</c:v>
              </c:pt>
              <c:pt idx="7">
                <c:v>209950</c:v>
              </c:pt>
              <c:pt idx="8">
                <c:v>193666</c:v>
              </c:pt>
              <c:pt idx="9">
                <c:v>195649</c:v>
              </c:pt>
              <c:pt idx="10">
                <c:v>203189</c:v>
              </c:pt>
              <c:pt idx="11">
                <c:v>199637</c:v>
              </c:pt>
              <c:pt idx="12">
                <c:v>-70554.13</c:v>
              </c:pt>
            </c:numLit>
          </c:val>
          <c:extLst>
            <c:ext xmlns:c16="http://schemas.microsoft.com/office/drawing/2014/chart" uri="{C3380CC4-5D6E-409C-BE32-E72D297353CC}">
              <c16:uniqueId val="{00000005-B7E9-40CA-B314-9314CCE09F41}"/>
            </c:ext>
          </c:extLst>
        </c:ser>
        <c:ser>
          <c:idx val="6"/>
          <c:order val="6"/>
          <c:invertIfNegative val="0"/>
          <c:cat>
            <c:strLit>
              <c:ptCount val="13"/>
              <c:pt idx="0">
                <c:v>január</c:v>
              </c:pt>
              <c:pt idx="1">
                <c:v>február</c:v>
              </c:pt>
              <c:pt idx="2">
                <c:v>marec</c:v>
              </c:pt>
              <c:pt idx="3">
                <c:v>apríl</c:v>
              </c:pt>
              <c:pt idx="4">
                <c:v>máj</c:v>
              </c:pt>
              <c:pt idx="5">
                <c:v>jún</c:v>
              </c:pt>
              <c:pt idx="6">
                <c:v>júl</c:v>
              </c:pt>
              <c:pt idx="7">
                <c:v>august</c:v>
              </c:pt>
              <c:pt idx="8">
                <c:v>september</c:v>
              </c:pt>
              <c:pt idx="9">
                <c:v>október</c:v>
              </c:pt>
              <c:pt idx="10">
                <c:v>november</c:v>
              </c:pt>
              <c:pt idx="11">
                <c:v>december</c:v>
              </c:pt>
              <c:pt idx="12">
                <c:v>dorovnanie</c:v>
              </c:pt>
            </c:strLit>
          </c:cat>
          <c:val>
            <c:numLit>
              <c:formatCode>General</c:formatCode>
              <c:ptCount val="13"/>
              <c:pt idx="0">
                <c:v>290050</c:v>
              </c:pt>
              <c:pt idx="1">
                <c:v>249508</c:v>
              </c:pt>
              <c:pt idx="2">
                <c:v>194748</c:v>
              </c:pt>
              <c:pt idx="3">
                <c:v>257717</c:v>
              </c:pt>
              <c:pt idx="4">
                <c:v>96082</c:v>
              </c:pt>
              <c:pt idx="5">
                <c:v>80868</c:v>
              </c:pt>
              <c:pt idx="6">
                <c:v>220373</c:v>
              </c:pt>
              <c:pt idx="7">
                <c:v>227633</c:v>
              </c:pt>
              <c:pt idx="8">
                <c:v>216812</c:v>
              </c:pt>
              <c:pt idx="9">
                <c:v>225214</c:v>
              </c:pt>
              <c:pt idx="10">
                <c:v>229256</c:v>
              </c:pt>
              <c:pt idx="11">
                <c:v>217622</c:v>
              </c:pt>
              <c:pt idx="12">
                <c:v>8085.98</c:v>
              </c:pt>
            </c:numLit>
          </c:val>
          <c:extLst>
            <c:ext xmlns:c16="http://schemas.microsoft.com/office/drawing/2014/chart" uri="{C3380CC4-5D6E-409C-BE32-E72D297353CC}">
              <c16:uniqueId val="{00000006-B7E9-40CA-B314-9314CCE09F41}"/>
            </c:ext>
          </c:extLst>
        </c:ser>
        <c:ser>
          <c:idx val="7"/>
          <c:order val="7"/>
          <c:invertIfNegative val="0"/>
          <c:cat>
            <c:strLit>
              <c:ptCount val="13"/>
              <c:pt idx="0">
                <c:v>január</c:v>
              </c:pt>
              <c:pt idx="1">
                <c:v>február</c:v>
              </c:pt>
              <c:pt idx="2">
                <c:v>marec</c:v>
              </c:pt>
              <c:pt idx="3">
                <c:v>apríl</c:v>
              </c:pt>
              <c:pt idx="4">
                <c:v>máj</c:v>
              </c:pt>
              <c:pt idx="5">
                <c:v>jún</c:v>
              </c:pt>
              <c:pt idx="6">
                <c:v>júl</c:v>
              </c:pt>
              <c:pt idx="7">
                <c:v>august</c:v>
              </c:pt>
              <c:pt idx="8">
                <c:v>september</c:v>
              </c:pt>
              <c:pt idx="9">
                <c:v>október</c:v>
              </c:pt>
              <c:pt idx="10">
                <c:v>november</c:v>
              </c:pt>
              <c:pt idx="11">
                <c:v>december</c:v>
              </c:pt>
              <c:pt idx="12">
                <c:v>dorovnanie</c:v>
              </c:pt>
            </c:strLit>
          </c:cat>
          <c:val>
            <c:numLit>
              <c:formatCode>General</c:formatCode>
              <c:ptCount val="13"/>
              <c:pt idx="0">
                <c:v>308779</c:v>
              </c:pt>
              <c:pt idx="1">
                <c:v>217097</c:v>
              </c:pt>
              <c:pt idx="2">
                <c:v>197617</c:v>
              </c:pt>
              <c:pt idx="3">
                <c:v>236874</c:v>
              </c:pt>
              <c:pt idx="4">
                <c:v>209870</c:v>
              </c:pt>
              <c:pt idx="5">
                <c:v>63262</c:v>
              </c:pt>
              <c:pt idx="6">
                <c:v>227105</c:v>
              </c:pt>
              <c:pt idx="7">
                <c:v>221679</c:v>
              </c:pt>
              <c:pt idx="8">
                <c:v>211039</c:v>
              </c:pt>
              <c:pt idx="9">
                <c:v>217340</c:v>
              </c:pt>
              <c:pt idx="10">
                <c:v>209925</c:v>
              </c:pt>
              <c:pt idx="11">
                <c:v>212238</c:v>
              </c:pt>
              <c:pt idx="12">
                <c:v>19932.93</c:v>
              </c:pt>
            </c:numLit>
          </c:val>
          <c:extLst>
            <c:ext xmlns:c16="http://schemas.microsoft.com/office/drawing/2014/chart" uri="{C3380CC4-5D6E-409C-BE32-E72D297353CC}">
              <c16:uniqueId val="{00000007-B7E9-40CA-B314-9314CCE09F41}"/>
            </c:ext>
          </c:extLst>
        </c:ser>
        <c:ser>
          <c:idx val="8"/>
          <c:order val="8"/>
          <c:invertIfNegative val="0"/>
          <c:cat>
            <c:strLit>
              <c:ptCount val="13"/>
              <c:pt idx="0">
                <c:v>január</c:v>
              </c:pt>
              <c:pt idx="1">
                <c:v>február</c:v>
              </c:pt>
              <c:pt idx="2">
                <c:v>marec</c:v>
              </c:pt>
              <c:pt idx="3">
                <c:v>apríl</c:v>
              </c:pt>
              <c:pt idx="4">
                <c:v>máj</c:v>
              </c:pt>
              <c:pt idx="5">
                <c:v>jún</c:v>
              </c:pt>
              <c:pt idx="6">
                <c:v>júl</c:v>
              </c:pt>
              <c:pt idx="7">
                <c:v>august</c:v>
              </c:pt>
              <c:pt idx="8">
                <c:v>september</c:v>
              </c:pt>
              <c:pt idx="9">
                <c:v>október</c:v>
              </c:pt>
              <c:pt idx="10">
                <c:v>november</c:v>
              </c:pt>
              <c:pt idx="11">
                <c:v>december</c:v>
              </c:pt>
              <c:pt idx="12">
                <c:v>dorovnanie</c:v>
              </c:pt>
            </c:strLit>
          </c:cat>
          <c:val>
            <c:numLit>
              <c:formatCode>General</c:formatCode>
              <c:ptCount val="13"/>
              <c:pt idx="0">
                <c:v>306268</c:v>
              </c:pt>
              <c:pt idx="1">
                <c:v>256528</c:v>
              </c:pt>
              <c:pt idx="2">
                <c:v>200277</c:v>
              </c:pt>
              <c:pt idx="3">
                <c:v>235547</c:v>
              </c:pt>
              <c:pt idx="4">
                <c:v>153343</c:v>
              </c:pt>
              <c:pt idx="5">
                <c:v>131050</c:v>
              </c:pt>
              <c:pt idx="6">
                <c:v>208708</c:v>
              </c:pt>
              <c:pt idx="7">
                <c:v>215058</c:v>
              </c:pt>
              <c:pt idx="8">
                <c:v>211911</c:v>
              </c:pt>
              <c:pt idx="9">
                <c:v>209795</c:v>
              </c:pt>
              <c:pt idx="10">
                <c:v>214567</c:v>
              </c:pt>
              <c:pt idx="11">
                <c:v>210844</c:v>
              </c:pt>
              <c:pt idx="12">
                <c:v>22420.82</c:v>
              </c:pt>
            </c:numLit>
          </c:val>
          <c:extLst>
            <c:ext xmlns:c16="http://schemas.microsoft.com/office/drawing/2014/chart" uri="{C3380CC4-5D6E-409C-BE32-E72D297353CC}">
              <c16:uniqueId val="{00000008-B7E9-40CA-B314-9314CCE09F41}"/>
            </c:ext>
          </c:extLst>
        </c:ser>
        <c:ser>
          <c:idx val="9"/>
          <c:order val="9"/>
          <c:invertIfNegative val="0"/>
          <c:cat>
            <c:strLit>
              <c:ptCount val="13"/>
              <c:pt idx="0">
                <c:v>január</c:v>
              </c:pt>
              <c:pt idx="1">
                <c:v>február</c:v>
              </c:pt>
              <c:pt idx="2">
                <c:v>marec</c:v>
              </c:pt>
              <c:pt idx="3">
                <c:v>apríl</c:v>
              </c:pt>
              <c:pt idx="4">
                <c:v>máj</c:v>
              </c:pt>
              <c:pt idx="5">
                <c:v>jún</c:v>
              </c:pt>
              <c:pt idx="6">
                <c:v>júl</c:v>
              </c:pt>
              <c:pt idx="7">
                <c:v>august</c:v>
              </c:pt>
              <c:pt idx="8">
                <c:v>september</c:v>
              </c:pt>
              <c:pt idx="9">
                <c:v>október</c:v>
              </c:pt>
              <c:pt idx="10">
                <c:v>november</c:v>
              </c:pt>
              <c:pt idx="11">
                <c:v>december</c:v>
              </c:pt>
              <c:pt idx="12">
                <c:v>dorovnanie</c:v>
              </c:pt>
            </c:strLit>
          </c:cat>
          <c:val>
            <c:numLit>
              <c:formatCode>General</c:formatCode>
              <c:ptCount val="13"/>
              <c:pt idx="0">
                <c:v>297700</c:v>
              </c:pt>
              <c:pt idx="1">
                <c:v>258847</c:v>
              </c:pt>
              <c:pt idx="2">
                <c:v>216521</c:v>
              </c:pt>
              <c:pt idx="3">
                <c:v>264552</c:v>
              </c:pt>
              <c:pt idx="4">
                <c:v>138180</c:v>
              </c:pt>
              <c:pt idx="5">
                <c:v>155901</c:v>
              </c:pt>
              <c:pt idx="6">
                <c:v>241275</c:v>
              </c:pt>
              <c:pt idx="7">
                <c:v>238059</c:v>
              </c:pt>
              <c:pt idx="8">
                <c:v>222538</c:v>
              </c:pt>
              <c:pt idx="9">
                <c:v>224655</c:v>
              </c:pt>
              <c:pt idx="10">
                <c:v>231337</c:v>
              </c:pt>
              <c:pt idx="11">
                <c:v>227390</c:v>
              </c:pt>
              <c:pt idx="12">
                <c:v>-11915.9</c:v>
              </c:pt>
            </c:numLit>
          </c:val>
          <c:extLst>
            <c:ext xmlns:c16="http://schemas.microsoft.com/office/drawing/2014/chart" uri="{C3380CC4-5D6E-409C-BE32-E72D297353CC}">
              <c16:uniqueId val="{00000009-B7E9-40CA-B314-9314CCE09F41}"/>
            </c:ext>
          </c:extLst>
        </c:ser>
        <c:ser>
          <c:idx val="10"/>
          <c:order val="10"/>
          <c:invertIfNegative val="0"/>
          <c:cat>
            <c:strLit>
              <c:ptCount val="13"/>
              <c:pt idx="0">
                <c:v>január</c:v>
              </c:pt>
              <c:pt idx="1">
                <c:v>február</c:v>
              </c:pt>
              <c:pt idx="2">
                <c:v>marec</c:v>
              </c:pt>
              <c:pt idx="3">
                <c:v>apríl</c:v>
              </c:pt>
              <c:pt idx="4">
                <c:v>máj</c:v>
              </c:pt>
              <c:pt idx="5">
                <c:v>jún</c:v>
              </c:pt>
              <c:pt idx="6">
                <c:v>júl</c:v>
              </c:pt>
              <c:pt idx="7">
                <c:v>august</c:v>
              </c:pt>
              <c:pt idx="8">
                <c:v>september</c:v>
              </c:pt>
              <c:pt idx="9">
                <c:v>október</c:v>
              </c:pt>
              <c:pt idx="10">
                <c:v>november</c:v>
              </c:pt>
              <c:pt idx="11">
                <c:v>december</c:v>
              </c:pt>
              <c:pt idx="12">
                <c:v>dorovnanie</c:v>
              </c:pt>
            </c:strLit>
          </c:cat>
          <c:val>
            <c:numLit>
              <c:formatCode>General</c:formatCode>
              <c:ptCount val="13"/>
              <c:pt idx="0">
                <c:v>324518</c:v>
              </c:pt>
              <c:pt idx="1">
                <c:v>283808</c:v>
              </c:pt>
              <c:pt idx="2">
                <c:v>232722</c:v>
              </c:pt>
              <c:pt idx="3">
                <c:v>298682</c:v>
              </c:pt>
              <c:pt idx="4">
                <c:v>183663</c:v>
              </c:pt>
              <c:pt idx="5">
                <c:v>152968</c:v>
              </c:pt>
              <c:pt idx="6">
                <c:v>269184</c:v>
              </c:pt>
              <c:pt idx="7">
                <c:v>269866</c:v>
              </c:pt>
              <c:pt idx="8">
                <c:v>249090</c:v>
              </c:pt>
              <c:pt idx="9">
                <c:v>249159</c:v>
              </c:pt>
              <c:pt idx="10">
                <c:v>252162</c:v>
              </c:pt>
              <c:pt idx="11">
                <c:v>261013</c:v>
              </c:pt>
              <c:pt idx="12">
                <c:v>19988.4199999999</c:v>
              </c:pt>
            </c:numLit>
          </c:val>
          <c:extLst>
            <c:ext xmlns:c16="http://schemas.microsoft.com/office/drawing/2014/chart" uri="{C3380CC4-5D6E-409C-BE32-E72D297353CC}">
              <c16:uniqueId val="{0000000A-B7E9-40CA-B314-9314CCE09F41}"/>
            </c:ext>
          </c:extLst>
        </c:ser>
        <c:ser>
          <c:idx val="11"/>
          <c:order val="11"/>
          <c:invertIfNegative val="0"/>
          <c:cat>
            <c:strLit>
              <c:ptCount val="13"/>
              <c:pt idx="0">
                <c:v>január</c:v>
              </c:pt>
              <c:pt idx="1">
                <c:v>február</c:v>
              </c:pt>
              <c:pt idx="2">
                <c:v>marec</c:v>
              </c:pt>
              <c:pt idx="3">
                <c:v>apríl</c:v>
              </c:pt>
              <c:pt idx="4">
                <c:v>máj</c:v>
              </c:pt>
              <c:pt idx="5">
                <c:v>jún</c:v>
              </c:pt>
              <c:pt idx="6">
                <c:v>júl</c:v>
              </c:pt>
              <c:pt idx="7">
                <c:v>august</c:v>
              </c:pt>
              <c:pt idx="8">
                <c:v>september</c:v>
              </c:pt>
              <c:pt idx="9">
                <c:v>október</c:v>
              </c:pt>
              <c:pt idx="10">
                <c:v>november</c:v>
              </c:pt>
              <c:pt idx="11">
                <c:v>december</c:v>
              </c:pt>
              <c:pt idx="12">
                <c:v>dorovnanie</c:v>
              </c:pt>
            </c:strLit>
          </c:cat>
          <c:val>
            <c:numLit>
              <c:formatCode>General</c:formatCode>
              <c:ptCount val="13"/>
              <c:pt idx="0">
                <c:v>369392</c:v>
              </c:pt>
              <c:pt idx="1">
                <c:v>312177</c:v>
              </c:pt>
              <c:pt idx="2">
                <c:v>263638</c:v>
              </c:pt>
              <c:pt idx="3">
                <c:v>327228</c:v>
              </c:pt>
              <c:pt idx="4">
                <c:v>144600</c:v>
              </c:pt>
              <c:pt idx="5">
                <c:v>256741</c:v>
              </c:pt>
              <c:pt idx="6">
                <c:v>304727</c:v>
              </c:pt>
              <c:pt idx="7">
                <c:v>290805</c:v>
              </c:pt>
              <c:pt idx="8">
                <c:v>273729</c:v>
              </c:pt>
              <c:pt idx="9">
                <c:v>284181</c:v>
              </c:pt>
              <c:pt idx="10">
                <c:v>285417</c:v>
              </c:pt>
              <c:pt idx="11">
                <c:v>287332</c:v>
              </c:pt>
              <c:pt idx="12">
                <c:v>39286.300000000003</c:v>
              </c:pt>
            </c:numLit>
          </c:val>
          <c:extLst>
            <c:ext xmlns:c16="http://schemas.microsoft.com/office/drawing/2014/chart" uri="{C3380CC4-5D6E-409C-BE32-E72D297353CC}">
              <c16:uniqueId val="{0000000B-B7E9-40CA-B314-9314CCE09F41}"/>
            </c:ext>
          </c:extLst>
        </c:ser>
        <c:ser>
          <c:idx val="12"/>
          <c:order val="12"/>
          <c:invertIfNegative val="0"/>
          <c:cat>
            <c:strLit>
              <c:ptCount val="13"/>
              <c:pt idx="0">
                <c:v>január</c:v>
              </c:pt>
              <c:pt idx="1">
                <c:v>február</c:v>
              </c:pt>
              <c:pt idx="2">
                <c:v>marec</c:v>
              </c:pt>
              <c:pt idx="3">
                <c:v>apríl</c:v>
              </c:pt>
              <c:pt idx="4">
                <c:v>máj</c:v>
              </c:pt>
              <c:pt idx="5">
                <c:v>jún</c:v>
              </c:pt>
              <c:pt idx="6">
                <c:v>júl</c:v>
              </c:pt>
              <c:pt idx="7">
                <c:v>august</c:v>
              </c:pt>
              <c:pt idx="8">
                <c:v>september</c:v>
              </c:pt>
              <c:pt idx="9">
                <c:v>október</c:v>
              </c:pt>
              <c:pt idx="10">
                <c:v>november</c:v>
              </c:pt>
              <c:pt idx="11">
                <c:v>december</c:v>
              </c:pt>
              <c:pt idx="12">
                <c:v>dorovnanie</c:v>
              </c:pt>
            </c:strLit>
          </c:cat>
          <c:val>
            <c:numLit>
              <c:formatCode>General</c:formatCode>
              <c:ptCount val="13"/>
              <c:pt idx="0">
                <c:v>398183</c:v>
              </c:pt>
              <c:pt idx="1">
                <c:v>350751</c:v>
              </c:pt>
              <c:pt idx="2">
                <c:v>283346</c:v>
              </c:pt>
              <c:pt idx="3">
                <c:v>343823</c:v>
              </c:pt>
              <c:pt idx="4">
                <c:v>161659</c:v>
              </c:pt>
              <c:pt idx="5">
                <c:v>256674</c:v>
              </c:pt>
              <c:pt idx="6">
                <c:v>328939</c:v>
              </c:pt>
              <c:pt idx="7">
                <c:v>329001</c:v>
              </c:pt>
              <c:pt idx="8">
                <c:v>301842</c:v>
              </c:pt>
              <c:pt idx="9">
                <c:v>311067</c:v>
              </c:pt>
              <c:pt idx="10">
                <c:v>314380</c:v>
              </c:pt>
              <c:pt idx="11">
                <c:v>314452</c:v>
              </c:pt>
              <c:pt idx="12">
                <c:v>26679.11</c:v>
              </c:pt>
            </c:numLit>
          </c:val>
          <c:extLst>
            <c:ext xmlns:c16="http://schemas.microsoft.com/office/drawing/2014/chart" uri="{C3380CC4-5D6E-409C-BE32-E72D297353CC}">
              <c16:uniqueId val="{0000000C-B7E9-40CA-B314-9314CCE09F41}"/>
            </c:ext>
          </c:extLst>
        </c:ser>
        <c:ser>
          <c:idx val="13"/>
          <c:order val="13"/>
          <c:invertIfNegative val="0"/>
          <c:cat>
            <c:strLit>
              <c:ptCount val="13"/>
              <c:pt idx="0">
                <c:v>január</c:v>
              </c:pt>
              <c:pt idx="1">
                <c:v>február</c:v>
              </c:pt>
              <c:pt idx="2">
                <c:v>marec</c:v>
              </c:pt>
              <c:pt idx="3">
                <c:v>apríl</c:v>
              </c:pt>
              <c:pt idx="4">
                <c:v>máj</c:v>
              </c:pt>
              <c:pt idx="5">
                <c:v>jún</c:v>
              </c:pt>
              <c:pt idx="6">
                <c:v>júl</c:v>
              </c:pt>
              <c:pt idx="7">
                <c:v>august</c:v>
              </c:pt>
              <c:pt idx="8">
                <c:v>september</c:v>
              </c:pt>
              <c:pt idx="9">
                <c:v>október</c:v>
              </c:pt>
              <c:pt idx="10">
                <c:v>november</c:v>
              </c:pt>
              <c:pt idx="11">
                <c:v>december</c:v>
              </c:pt>
              <c:pt idx="12">
                <c:v>dorovnanie</c:v>
              </c:pt>
            </c:strLit>
          </c:cat>
          <c:val>
            <c:numLit>
              <c:formatCode>General</c:formatCode>
              <c:ptCount val="13"/>
              <c:pt idx="0">
                <c:v>440011</c:v>
              </c:pt>
              <c:pt idx="1">
                <c:v>366486</c:v>
              </c:pt>
              <c:pt idx="2">
                <c:v>325995</c:v>
              </c:pt>
              <c:pt idx="3">
                <c:v>338345</c:v>
              </c:pt>
              <c:pt idx="4">
                <c:v>208809</c:v>
              </c:pt>
              <c:pt idx="5">
                <c:v>307074</c:v>
              </c:pt>
              <c:pt idx="6">
                <c:v>379496</c:v>
              </c:pt>
              <c:pt idx="7">
                <c:v>367026</c:v>
              </c:pt>
              <c:pt idx="8">
                <c:v>352824</c:v>
              </c:pt>
              <c:pt idx="9">
                <c:v>350014</c:v>
              </c:pt>
              <c:pt idx="10">
                <c:v>349858</c:v>
              </c:pt>
              <c:pt idx="11">
                <c:v>364096</c:v>
              </c:pt>
              <c:pt idx="12">
                <c:v>36901.949999999903</c:v>
              </c:pt>
            </c:numLit>
          </c:val>
          <c:extLst>
            <c:ext xmlns:c16="http://schemas.microsoft.com/office/drawing/2014/chart" uri="{C3380CC4-5D6E-409C-BE32-E72D297353CC}">
              <c16:uniqueId val="{0000000D-B7E9-40CA-B314-9314CCE09F41}"/>
            </c:ext>
          </c:extLst>
        </c:ser>
        <c:ser>
          <c:idx val="14"/>
          <c:order val="14"/>
          <c:invertIfNegative val="0"/>
          <c:cat>
            <c:strLit>
              <c:ptCount val="13"/>
              <c:pt idx="0">
                <c:v>január</c:v>
              </c:pt>
              <c:pt idx="1">
                <c:v>február</c:v>
              </c:pt>
              <c:pt idx="2">
                <c:v>marec</c:v>
              </c:pt>
              <c:pt idx="3">
                <c:v>apríl</c:v>
              </c:pt>
              <c:pt idx="4">
                <c:v>máj</c:v>
              </c:pt>
              <c:pt idx="5">
                <c:v>jún</c:v>
              </c:pt>
              <c:pt idx="6">
                <c:v>júl</c:v>
              </c:pt>
              <c:pt idx="7">
                <c:v>august</c:v>
              </c:pt>
              <c:pt idx="8">
                <c:v>september</c:v>
              </c:pt>
              <c:pt idx="9">
                <c:v>október</c:v>
              </c:pt>
              <c:pt idx="10">
                <c:v>november</c:v>
              </c:pt>
              <c:pt idx="11">
                <c:v>december</c:v>
              </c:pt>
              <c:pt idx="12">
                <c:v>dorovnanie</c:v>
              </c:pt>
            </c:strLit>
          </c:cat>
          <c:val>
            <c:numLit>
              <c:formatCode>General</c:formatCode>
              <c:ptCount val="13"/>
              <c:pt idx="0">
                <c:v>534561</c:v>
              </c:pt>
              <c:pt idx="1">
                <c:v>434143</c:v>
              </c:pt>
              <c:pt idx="2">
                <c:v>382072</c:v>
              </c:pt>
              <c:pt idx="3">
                <c:v>361711</c:v>
              </c:pt>
              <c:pt idx="4">
                <c:v>229901</c:v>
              </c:pt>
              <c:pt idx="5">
                <c:v>307301</c:v>
              </c:pt>
              <c:pt idx="6">
                <c:v>381636</c:v>
              </c:pt>
              <c:pt idx="7">
                <c:v>374175</c:v>
              </c:pt>
              <c:pt idx="8">
                <c:v>364793</c:v>
              </c:pt>
              <c:pt idx="9">
                <c:v>373689</c:v>
              </c:pt>
              <c:pt idx="10">
                <c:v>406747</c:v>
              </c:pt>
              <c:pt idx="11">
                <c:v>410078</c:v>
              </c:pt>
              <c:pt idx="12">
                <c:v>42332.87</c:v>
              </c:pt>
            </c:numLit>
          </c:val>
          <c:extLst>
            <c:ext xmlns:c16="http://schemas.microsoft.com/office/drawing/2014/chart" uri="{C3380CC4-5D6E-409C-BE32-E72D297353CC}">
              <c16:uniqueId val="{0000000E-B7E9-40CA-B314-9314CCE09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2966064"/>
        <c:axId val="1"/>
      </c:barChart>
      <c:catAx>
        <c:axId val="532966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53296606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k-SK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k-SK"/>
    </a:p>
  </c:txPr>
  <c:printSettings>
    <c:headerFooter/>
    <c:pageMargins b="0.74803149606299291" l="0.70866141732283561" r="0.70866141732283561" t="0.74803149606299291" header="0.3149606299212605" footer="0.3149606299212605"/>
    <c:pageSetup orientation="landscape"/>
  </c:printSettings>
</c:chartSpace>
</file>

<file path=xl/charts/chart5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128-4E48-A559-BCA73ADE10A4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2128-4E48-A559-BCA73ADE1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2968688"/>
        <c:axId val="1"/>
        <c:axId val="0"/>
      </c:bar3DChart>
      <c:catAx>
        <c:axId val="532968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3296868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5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702-4904-B02B-630F0B0442EC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0702-4904-B02B-630F0B0442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2971312"/>
        <c:axId val="1"/>
        <c:axId val="0"/>
      </c:bar3DChart>
      <c:catAx>
        <c:axId val="532971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3297131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5CD-42D3-A3F5-43D812F51DDC}"/>
            </c:ext>
          </c:extLst>
        </c:ser>
        <c:ser>
          <c:idx val="1"/>
          <c:order val="1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45CD-42D3-A3F5-43D812F51DDC}"/>
            </c:ext>
          </c:extLst>
        </c:ser>
        <c:ser>
          <c:idx val="2"/>
          <c:order val="2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45CD-42D3-A3F5-43D812F51DDC}"/>
            </c:ext>
          </c:extLst>
        </c:ser>
        <c:ser>
          <c:idx val="3"/>
          <c:order val="3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45CD-42D3-A3F5-43D812F51DDC}"/>
            </c:ext>
          </c:extLst>
        </c:ser>
        <c:ser>
          <c:idx val="4"/>
          <c:order val="4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45CD-42D3-A3F5-43D812F51DDC}"/>
            </c:ext>
          </c:extLst>
        </c:ser>
        <c:ser>
          <c:idx val="5"/>
          <c:order val="5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45CD-42D3-A3F5-43D812F51DDC}"/>
            </c:ext>
          </c:extLst>
        </c:ser>
        <c:ser>
          <c:idx val="6"/>
          <c:order val="6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6-45CD-42D3-A3F5-43D812F51DDC}"/>
            </c:ext>
          </c:extLst>
        </c:ser>
        <c:ser>
          <c:idx val="7"/>
          <c:order val="7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45CD-42D3-A3F5-43D812F51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8441568"/>
        <c:axId val="1"/>
      </c:barChart>
      <c:catAx>
        <c:axId val="408441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40844156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k-SK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k-SK"/>
    </a:p>
  </c:txPr>
  <c:printSettings>
    <c:headerFooter/>
    <c:pageMargins b="0.74803149606299268" l="0.70866141732283516" r="0.70866141732283516" t="0.74803149606299268" header="0.31496062992126028" footer="0.31496062992126028"/>
    <c:pageSetup orientation="landscape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1BE-4C63-87C5-4CF0B3845191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11BE-4C63-87C5-4CF0B3845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85029952"/>
        <c:axId val="1"/>
        <c:axId val="0"/>
      </c:bar3DChart>
      <c:catAx>
        <c:axId val="485029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48502995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6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BA8-46F2-9F6C-F027E9206802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ABA8-46F2-9F6C-F027E92068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2973608"/>
        <c:axId val="1"/>
      </c:barChart>
      <c:catAx>
        <c:axId val="532973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329736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6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267-4A95-8D49-88F1BB2C3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2976232"/>
        <c:axId val="1"/>
        <c:axId val="0"/>
      </c:bar3DChart>
      <c:catAx>
        <c:axId val="532976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329762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6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611-4C83-A0F3-4CACDD2F6A63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E611-4C83-A0F3-4CACDD2F6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2978856"/>
        <c:axId val="1"/>
        <c:axId val="0"/>
      </c:bar3DChart>
      <c:catAx>
        <c:axId val="532978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32978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6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418-421D-84D0-781A50045BF1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F418-421D-84D0-781A50045B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2981152"/>
        <c:axId val="1"/>
        <c:axId val="0"/>
      </c:bar3DChart>
      <c:catAx>
        <c:axId val="532981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3298115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6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A74-4D06-B1B5-8AD8782907E2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9A74-4D06-B1B5-8AD8782907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2983776"/>
        <c:axId val="1"/>
        <c:axId val="0"/>
      </c:bar3DChart>
      <c:catAx>
        <c:axId val="532983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329837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3B1-4348-BAAF-FFF6EE454371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83B1-4348-BAAF-FFF6EE454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2986400"/>
        <c:axId val="1"/>
        <c:axId val="0"/>
      </c:bar3DChart>
      <c:catAx>
        <c:axId val="532986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3298640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3E1-4BF8-A78A-E7D972D90434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93E1-4BF8-A78A-E7D972D904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2989024"/>
        <c:axId val="1"/>
        <c:axId val="0"/>
      </c:bar3DChart>
      <c:catAx>
        <c:axId val="532989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3298902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622-4805-9308-CA081F7C77CB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4622-4805-9308-CA081F7C77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2991320"/>
        <c:axId val="1"/>
      </c:barChart>
      <c:catAx>
        <c:axId val="532991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329913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6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4B4-452C-8742-2E0E7BCCA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2993944"/>
        <c:axId val="1"/>
        <c:axId val="0"/>
      </c:bar3DChart>
      <c:catAx>
        <c:axId val="532993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329939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6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B72-4323-8BA9-1E9C03A0E029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5B72-4323-8BA9-1E9C03A0E0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2996568"/>
        <c:axId val="1"/>
        <c:axId val="0"/>
      </c:bar3DChart>
      <c:catAx>
        <c:axId val="532996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32996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D2F-46C5-A68A-2CF1BE350F78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CD2F-46C5-A68A-2CF1BE350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032248"/>
        <c:axId val="1"/>
      </c:barChart>
      <c:catAx>
        <c:axId val="485032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4850322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6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F93-4632-B93E-D9EEF6501D94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EF93-4632-B93E-D9EEF6501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2998864"/>
        <c:axId val="1"/>
        <c:axId val="0"/>
      </c:bar3DChart>
      <c:catAx>
        <c:axId val="532998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3299886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2C4-4D74-B201-C36BAFDF8B67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12C4-4D74-B201-C36BAFDF8B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3001160"/>
        <c:axId val="1"/>
      </c:barChart>
      <c:catAx>
        <c:axId val="533001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3300116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6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EAF-423C-9DE3-D468E35DA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3003784"/>
        <c:axId val="1"/>
        <c:axId val="0"/>
      </c:bar3DChart>
      <c:catAx>
        <c:axId val="533003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330037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6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69A-4E41-8694-3F560E13D488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E69A-4E41-8694-3F560E13D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3006408"/>
        <c:axId val="1"/>
        <c:axId val="0"/>
      </c:bar3DChart>
      <c:catAx>
        <c:axId val="533006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33006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6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B91-4DDA-9031-2B6DC433AECB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DB91-4DDA-9031-2B6DC433AE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3008704"/>
        <c:axId val="1"/>
        <c:axId val="0"/>
      </c:bar3DChart>
      <c:catAx>
        <c:axId val="533008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3300870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6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A84-4D74-9AA2-C025BA9D820E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9A84-4D74-9AA2-C025BA9D82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3011000"/>
        <c:axId val="1"/>
      </c:barChart>
      <c:catAx>
        <c:axId val="533011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330110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6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081-4FDC-AC64-5279A86C87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3013624"/>
        <c:axId val="1"/>
        <c:axId val="0"/>
      </c:bar3DChart>
      <c:catAx>
        <c:axId val="533013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3301362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6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3AA-47E1-AF32-8F1B024F6F7C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03AA-47E1-AF32-8F1B024F6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3016248"/>
        <c:axId val="1"/>
        <c:axId val="0"/>
      </c:bar3DChart>
      <c:catAx>
        <c:axId val="533016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33016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6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BB8-40EB-9669-A41B7F7309B0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5BB8-40EB-9669-A41B7F7309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3018544"/>
        <c:axId val="1"/>
        <c:axId val="0"/>
      </c:bar3DChart>
      <c:catAx>
        <c:axId val="533018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3301854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6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Lit>
              <c:formatCode>General</c:formatCode>
              <c:ptCount val="13"/>
              <c:pt idx="0">
                <c:v>143661.16</c:v>
              </c:pt>
              <c:pt idx="1">
                <c:v>202082.22</c:v>
              </c:pt>
              <c:pt idx="2">
                <c:v>129514.04</c:v>
              </c:pt>
              <c:pt idx="3">
                <c:v>262526.78999999899</c:v>
              </c:pt>
              <c:pt idx="4">
                <c:v>202736.37</c:v>
              </c:pt>
              <c:pt idx="5">
                <c:v>50146.29</c:v>
              </c:pt>
              <c:pt idx="6">
                <c:v>153615.609999999</c:v>
              </c:pt>
              <c:pt idx="7">
                <c:v>180702.62</c:v>
              </c:pt>
              <c:pt idx="8">
                <c:v>145498.9</c:v>
              </c:pt>
              <c:pt idx="9">
                <c:v>162257.29</c:v>
              </c:pt>
              <c:pt idx="10">
                <c:v>164809.829999999</c:v>
              </c:pt>
              <c:pt idx="11">
                <c:v>155932.32</c:v>
              </c:pt>
              <c:pt idx="12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DE7-4321-90F5-B97E7414B866}"/>
            </c:ext>
          </c:extLst>
        </c:ser>
        <c:ser>
          <c:idx val="1"/>
          <c:order val="1"/>
          <c:invertIfNegative val="0"/>
          <c:val>
            <c:numLit>
              <c:formatCode>General</c:formatCode>
              <c:ptCount val="13"/>
              <c:pt idx="0">
                <c:v>253313.58</c:v>
              </c:pt>
              <c:pt idx="1">
                <c:v>213991.97</c:v>
              </c:pt>
              <c:pt idx="2">
                <c:v>143848.37</c:v>
              </c:pt>
              <c:pt idx="3">
                <c:v>252332.37</c:v>
              </c:pt>
              <c:pt idx="4">
                <c:v>170773.35</c:v>
              </c:pt>
              <c:pt idx="5">
                <c:v>26478.76</c:v>
              </c:pt>
              <c:pt idx="6">
                <c:v>178074.39</c:v>
              </c:pt>
              <c:pt idx="7">
                <c:v>188472.42</c:v>
              </c:pt>
              <c:pt idx="8">
                <c:v>165313.019999999</c:v>
              </c:pt>
              <c:pt idx="9">
                <c:v>171592.64</c:v>
              </c:pt>
              <c:pt idx="10">
                <c:v>183134.04</c:v>
              </c:pt>
              <c:pt idx="11">
                <c:v>182772.46</c:v>
              </c:pt>
              <c:pt idx="12">
                <c:v>116641.9</c:v>
              </c:pt>
            </c:numLit>
          </c:val>
          <c:extLst>
            <c:ext xmlns:c16="http://schemas.microsoft.com/office/drawing/2014/chart" uri="{C3380CC4-5D6E-409C-BE32-E72D297353CC}">
              <c16:uniqueId val="{00000001-8DE7-4321-90F5-B97E7414B866}"/>
            </c:ext>
          </c:extLst>
        </c:ser>
        <c:ser>
          <c:idx val="2"/>
          <c:order val="2"/>
          <c:invertIfNegative val="0"/>
          <c:val>
            <c:numLit>
              <c:formatCode>General</c:formatCode>
              <c:ptCount val="13"/>
              <c:pt idx="0">
                <c:v>269742.12</c:v>
              </c:pt>
              <c:pt idx="1">
                <c:v>228563.63</c:v>
              </c:pt>
              <c:pt idx="2">
                <c:v>162363.269999999</c:v>
              </c:pt>
              <c:pt idx="3">
                <c:v>233390.92</c:v>
              </c:pt>
              <c:pt idx="4">
                <c:v>232693.62</c:v>
              </c:pt>
              <c:pt idx="5">
                <c:v>21423.89</c:v>
              </c:pt>
              <c:pt idx="6">
                <c:v>188255.13</c:v>
              </c:pt>
              <c:pt idx="7">
                <c:v>211266.45</c:v>
              </c:pt>
              <c:pt idx="8">
                <c:v>184705.01</c:v>
              </c:pt>
              <c:pt idx="9">
                <c:v>195210.25</c:v>
              </c:pt>
              <c:pt idx="10">
                <c:v>206070.24</c:v>
              </c:pt>
              <c:pt idx="11">
                <c:v>201237.14</c:v>
              </c:pt>
              <c:pt idx="12">
                <c:v>19256.54</c:v>
              </c:pt>
            </c:numLit>
          </c:val>
          <c:extLst>
            <c:ext xmlns:c16="http://schemas.microsoft.com/office/drawing/2014/chart" uri="{C3380CC4-5D6E-409C-BE32-E72D297353CC}">
              <c16:uniqueId val="{00000002-8DE7-4321-90F5-B97E7414B866}"/>
            </c:ext>
          </c:extLst>
        </c:ser>
        <c:ser>
          <c:idx val="3"/>
          <c:order val="3"/>
          <c:invertIfNegative val="0"/>
          <c:val>
            <c:numLit>
              <c:formatCode>General</c:formatCode>
              <c:ptCount val="13"/>
              <c:pt idx="0">
                <c:v>313339.84000000003</c:v>
              </c:pt>
              <c:pt idx="1">
                <c:v>261941.35</c:v>
              </c:pt>
              <c:pt idx="2">
                <c:v>195960.3</c:v>
              </c:pt>
              <c:pt idx="3">
                <c:v>302535.75</c:v>
              </c:pt>
              <c:pt idx="4">
                <c:v>213886.58</c:v>
              </c:pt>
              <c:pt idx="5">
                <c:v>132816.87</c:v>
              </c:pt>
              <c:pt idx="6">
                <c:v>226465.21</c:v>
              </c:pt>
              <c:pt idx="7">
                <c:v>249186.35</c:v>
              </c:pt>
              <c:pt idx="8">
                <c:v>216064.76</c:v>
              </c:pt>
              <c:pt idx="9">
                <c:v>229690.37</c:v>
              </c:pt>
              <c:pt idx="10">
                <c:v>237204.81</c:v>
              </c:pt>
              <c:pt idx="11">
                <c:v>224744.9</c:v>
              </c:pt>
              <c:pt idx="12">
                <c:v>41158.239999999903</c:v>
              </c:pt>
            </c:numLit>
          </c:val>
          <c:extLst>
            <c:ext xmlns:c16="http://schemas.microsoft.com/office/drawing/2014/chart" uri="{C3380CC4-5D6E-409C-BE32-E72D297353CC}">
              <c16:uniqueId val="{00000003-8DE7-4321-90F5-B97E7414B866}"/>
            </c:ext>
          </c:extLst>
        </c:ser>
        <c:ser>
          <c:idx val="4"/>
          <c:order val="4"/>
          <c:invertIfNegative val="0"/>
          <c:val>
            <c:numLit>
              <c:formatCode>General</c:formatCode>
              <c:ptCount val="13"/>
              <c:pt idx="0">
                <c:v>360664</c:v>
              </c:pt>
              <c:pt idx="1">
                <c:v>245807</c:v>
              </c:pt>
              <c:pt idx="2">
                <c:v>215731</c:v>
              </c:pt>
              <c:pt idx="3">
                <c:v>349057</c:v>
              </c:pt>
              <c:pt idx="4">
                <c:v>135228</c:v>
              </c:pt>
              <c:pt idx="5">
                <c:v>120488</c:v>
              </c:pt>
              <c:pt idx="6">
                <c:v>192765</c:v>
              </c:pt>
              <c:pt idx="7">
                <c:v>211486</c:v>
              </c:pt>
              <c:pt idx="8">
                <c:v>182700</c:v>
              </c:pt>
              <c:pt idx="9">
                <c:v>194085</c:v>
              </c:pt>
              <c:pt idx="10">
                <c:v>198783</c:v>
              </c:pt>
              <c:pt idx="11">
                <c:v>187232</c:v>
              </c:pt>
              <c:pt idx="12">
                <c:v>49619.03</c:v>
              </c:pt>
            </c:numLit>
          </c:val>
          <c:extLst>
            <c:ext xmlns:c16="http://schemas.microsoft.com/office/drawing/2014/chart" uri="{C3380CC4-5D6E-409C-BE32-E72D297353CC}">
              <c16:uniqueId val="{00000004-8DE7-4321-90F5-B97E7414B866}"/>
            </c:ext>
          </c:extLst>
        </c:ser>
        <c:ser>
          <c:idx val="5"/>
          <c:order val="5"/>
          <c:invertIfNegative val="0"/>
          <c:val>
            <c:numLit>
              <c:formatCode>General</c:formatCode>
              <c:ptCount val="13"/>
              <c:pt idx="0">
                <c:v>290047</c:v>
              </c:pt>
              <c:pt idx="1">
                <c:v>227179</c:v>
              </c:pt>
              <c:pt idx="2">
                <c:v>179997</c:v>
              </c:pt>
              <c:pt idx="3">
                <c:v>243473</c:v>
              </c:pt>
              <c:pt idx="4">
                <c:v>68463</c:v>
              </c:pt>
              <c:pt idx="5">
                <c:v>29514</c:v>
              </c:pt>
              <c:pt idx="6">
                <c:v>188375</c:v>
              </c:pt>
              <c:pt idx="7">
                <c:v>209950</c:v>
              </c:pt>
              <c:pt idx="8">
                <c:v>193666</c:v>
              </c:pt>
              <c:pt idx="9">
                <c:v>195649</c:v>
              </c:pt>
              <c:pt idx="10">
                <c:v>203189</c:v>
              </c:pt>
              <c:pt idx="11">
                <c:v>199637</c:v>
              </c:pt>
              <c:pt idx="12">
                <c:v>-70554.13</c:v>
              </c:pt>
            </c:numLit>
          </c:val>
          <c:extLst>
            <c:ext xmlns:c16="http://schemas.microsoft.com/office/drawing/2014/chart" uri="{C3380CC4-5D6E-409C-BE32-E72D297353CC}">
              <c16:uniqueId val="{00000005-8DE7-4321-90F5-B97E7414B866}"/>
            </c:ext>
          </c:extLst>
        </c:ser>
        <c:ser>
          <c:idx val="6"/>
          <c:order val="6"/>
          <c:invertIfNegative val="0"/>
          <c:val>
            <c:numLit>
              <c:formatCode>General</c:formatCode>
              <c:ptCount val="13"/>
              <c:pt idx="0">
                <c:v>290050</c:v>
              </c:pt>
              <c:pt idx="1">
                <c:v>249508</c:v>
              </c:pt>
              <c:pt idx="2">
                <c:v>194748</c:v>
              </c:pt>
              <c:pt idx="3">
                <c:v>257717</c:v>
              </c:pt>
              <c:pt idx="4">
                <c:v>96082</c:v>
              </c:pt>
              <c:pt idx="5">
                <c:v>80868</c:v>
              </c:pt>
              <c:pt idx="6">
                <c:v>220373</c:v>
              </c:pt>
              <c:pt idx="7">
                <c:v>227633</c:v>
              </c:pt>
              <c:pt idx="8">
                <c:v>216812</c:v>
              </c:pt>
              <c:pt idx="9">
                <c:v>225214</c:v>
              </c:pt>
              <c:pt idx="10">
                <c:v>229256</c:v>
              </c:pt>
              <c:pt idx="11">
                <c:v>217622</c:v>
              </c:pt>
              <c:pt idx="12">
                <c:v>8085.98</c:v>
              </c:pt>
            </c:numLit>
          </c:val>
          <c:extLst>
            <c:ext xmlns:c16="http://schemas.microsoft.com/office/drawing/2014/chart" uri="{C3380CC4-5D6E-409C-BE32-E72D297353CC}">
              <c16:uniqueId val="{00000006-8DE7-4321-90F5-B97E7414B866}"/>
            </c:ext>
          </c:extLst>
        </c:ser>
        <c:ser>
          <c:idx val="7"/>
          <c:order val="7"/>
          <c:invertIfNegative val="0"/>
          <c:val>
            <c:numLit>
              <c:formatCode>General</c:formatCode>
              <c:ptCount val="13"/>
              <c:pt idx="0">
                <c:v>297700</c:v>
              </c:pt>
              <c:pt idx="1">
                <c:v>258847</c:v>
              </c:pt>
              <c:pt idx="2">
                <c:v>216521</c:v>
              </c:pt>
              <c:pt idx="3">
                <c:v>264552</c:v>
              </c:pt>
              <c:pt idx="4">
                <c:v>138180</c:v>
              </c:pt>
              <c:pt idx="5">
                <c:v>155901</c:v>
              </c:pt>
              <c:pt idx="6">
                <c:v>241275</c:v>
              </c:pt>
              <c:pt idx="7">
                <c:v>238059</c:v>
              </c:pt>
              <c:pt idx="8">
                <c:v>222538</c:v>
              </c:pt>
              <c:pt idx="9">
                <c:v>224655</c:v>
              </c:pt>
              <c:pt idx="10">
                <c:v>231337</c:v>
              </c:pt>
              <c:pt idx="11">
                <c:v>227390</c:v>
              </c:pt>
              <c:pt idx="12">
                <c:v>-11915.9</c:v>
              </c:pt>
            </c:numLit>
          </c:val>
          <c:extLst>
            <c:ext xmlns:c16="http://schemas.microsoft.com/office/drawing/2014/chart" uri="{C3380CC4-5D6E-409C-BE32-E72D297353CC}">
              <c16:uniqueId val="{00000007-8DE7-4321-90F5-B97E7414B8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3020840"/>
        <c:axId val="1"/>
      </c:barChart>
      <c:catAx>
        <c:axId val="533020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53302084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k-SK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k-SK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2D7-477F-B465-C17E956535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85034872"/>
        <c:axId val="1"/>
        <c:axId val="0"/>
      </c:bar3DChart>
      <c:catAx>
        <c:axId val="485034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4850348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6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381-4215-9214-544D352ECC95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3381-4215-9214-544D352ECC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3023464"/>
        <c:axId val="1"/>
        <c:axId val="0"/>
      </c:bar3DChart>
      <c:catAx>
        <c:axId val="533023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3302346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6E0-4DAE-9C28-DA02398A65B9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96E0-4DAE-9C28-DA02398A6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3025760"/>
        <c:axId val="1"/>
      </c:barChart>
      <c:catAx>
        <c:axId val="533025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3302576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6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DDD-4DB1-B234-AEAEFD5D3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3028384"/>
        <c:axId val="1"/>
        <c:axId val="0"/>
      </c:bar3DChart>
      <c:catAx>
        <c:axId val="533028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330283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6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3FC-484A-AD9F-5C03621FC928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A3FC-484A-AD9F-5C03621FC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3031008"/>
        <c:axId val="1"/>
        <c:axId val="0"/>
      </c:bar3DChart>
      <c:catAx>
        <c:axId val="533031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330310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6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7C8-41DA-97C4-5628A1F75B03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37C8-41DA-97C4-5628A1F75B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3033304"/>
        <c:axId val="1"/>
        <c:axId val="0"/>
      </c:bar3DChart>
      <c:catAx>
        <c:axId val="533033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3303330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6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42C-4615-B1C4-F2665C7CE53D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542C-4615-B1C4-F2665C7CE5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3035600"/>
        <c:axId val="1"/>
      </c:barChart>
      <c:catAx>
        <c:axId val="533035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330356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6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FF4-4250-A821-8794539D5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3038224"/>
        <c:axId val="1"/>
        <c:axId val="0"/>
      </c:bar3DChart>
      <c:catAx>
        <c:axId val="533038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3303822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6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F5E-409D-96AA-CBF7A461894A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6F5E-409D-96AA-CBF7A4618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3040848"/>
        <c:axId val="1"/>
        <c:axId val="0"/>
      </c:bar3DChart>
      <c:catAx>
        <c:axId val="533040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33040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6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52E-47C9-BCC0-7022D5D23A00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C52E-47C9-BCC0-7022D5D23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3043144"/>
        <c:axId val="1"/>
        <c:axId val="0"/>
      </c:bar3DChart>
      <c:catAx>
        <c:axId val="533043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3304314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586-4894-B7AB-EFEED0D19604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586-4894-B7AB-EFEED0D19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3045768"/>
        <c:axId val="1"/>
        <c:axId val="0"/>
      </c:bar3DChart>
      <c:catAx>
        <c:axId val="533045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3304576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01B-4606-AE75-C127A5FEBCB9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501B-4606-AE75-C127A5FEB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85037496"/>
        <c:axId val="1"/>
        <c:axId val="0"/>
      </c:bar3DChart>
      <c:catAx>
        <c:axId val="485037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4850374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6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DE9-4990-9476-FE9384DD5CC9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9DE9-4990-9476-FE9384DD5C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5985744"/>
        <c:axId val="1"/>
        <c:axId val="0"/>
      </c:bar3DChart>
      <c:catAx>
        <c:axId val="535985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3598574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4F3-46D2-BBE7-87CF1CFE884C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F4F3-46D2-BBE7-87CF1CFE88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5988368"/>
        <c:axId val="1"/>
        <c:axId val="0"/>
      </c:bar3DChart>
      <c:catAx>
        <c:axId val="535988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3598836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EDC-4C7F-8CD5-6271B389B19E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6EDC-4C7F-8CD5-6271B389B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5990992"/>
        <c:axId val="1"/>
        <c:axId val="0"/>
      </c:bar3DChart>
      <c:catAx>
        <c:axId val="535990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3599099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C4D-40B2-908B-F74DFC2B4870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AC4D-40B2-908B-F74DFC2B4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5993616"/>
        <c:axId val="1"/>
        <c:axId val="0"/>
      </c:bar3DChart>
      <c:catAx>
        <c:axId val="535993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3599361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086-484C-A24C-BCEF57FDC5E0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5086-484C-A24C-BCEF57FDC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5996240"/>
        <c:axId val="1"/>
        <c:axId val="0"/>
      </c:bar3DChart>
      <c:catAx>
        <c:axId val="535996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3599624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E48-4F24-9C31-7C504921BE76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6E48-4F24-9C31-7C504921B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5998864"/>
        <c:axId val="1"/>
        <c:axId val="0"/>
      </c:bar3DChart>
      <c:catAx>
        <c:axId val="535998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3599886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881-4A9F-B505-D7354136B2F1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3881-4A9F-B505-D7354136B2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6001488"/>
        <c:axId val="1"/>
        <c:axId val="0"/>
      </c:bar3DChart>
      <c:catAx>
        <c:axId val="536001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3600148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1B7-4044-A152-8357CD994E7B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51B7-4044-A152-8357CD994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6004112"/>
        <c:axId val="1"/>
        <c:axId val="0"/>
      </c:bar3DChart>
      <c:catAx>
        <c:axId val="536004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3600411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6BC-45DB-A6CC-74A3143B1A6C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46BC-45DB-A6CC-74A3143B1A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6006736"/>
        <c:axId val="1"/>
        <c:axId val="0"/>
      </c:bar3DChart>
      <c:catAx>
        <c:axId val="536006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360067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877-4663-8EED-9C2B9FA1DE95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1877-4663-8EED-9C2B9FA1D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6009360"/>
        <c:axId val="1"/>
        <c:axId val="0"/>
      </c:bar3DChart>
      <c:catAx>
        <c:axId val="536009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3600936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782-42FD-8C32-F47477D3752E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9782-42FD-8C32-F47477D37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85039792"/>
        <c:axId val="1"/>
        <c:axId val="0"/>
      </c:bar3DChart>
      <c:catAx>
        <c:axId val="485039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48503979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6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F83-47BB-81E5-638D8869DFEA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2F83-47BB-81E5-638D8869D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6011984"/>
        <c:axId val="1"/>
        <c:axId val="0"/>
      </c:bar3DChart>
      <c:catAx>
        <c:axId val="536011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3601198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63E-44FF-AD6C-A1317A3323C9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63E-44FF-AD6C-A1317A3323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6014608"/>
        <c:axId val="1"/>
        <c:axId val="0"/>
      </c:bar3DChart>
      <c:catAx>
        <c:axId val="536014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3601460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842-4DC3-8014-307E4D9D72CD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5842-4DC3-8014-307E4D9D7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6017232"/>
        <c:axId val="1"/>
        <c:axId val="0"/>
      </c:bar3DChart>
      <c:catAx>
        <c:axId val="53601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3601723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A11-46BE-8119-A0675CAD7E4A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A11-46BE-8119-A0675CAD7E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6019856"/>
        <c:axId val="1"/>
        <c:axId val="0"/>
      </c:bar3DChart>
      <c:catAx>
        <c:axId val="536019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3601985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A40-4CCA-B536-A6C614EDD42C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CA40-4CCA-B536-A6C614EDD4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6022480"/>
        <c:axId val="1"/>
        <c:axId val="0"/>
      </c:bar3DChart>
      <c:catAx>
        <c:axId val="536022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3602248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614-4709-8B48-A5FCA8F15B6E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6614-4709-8B48-A5FCA8F15B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6025104"/>
        <c:axId val="1"/>
        <c:axId val="0"/>
      </c:bar3DChart>
      <c:catAx>
        <c:axId val="536025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3602510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336-4861-81D1-422D9E839E76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2336-4861-81D1-422D9E839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6027728"/>
        <c:axId val="1"/>
        <c:axId val="0"/>
      </c:bar3DChart>
      <c:catAx>
        <c:axId val="536027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3602772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6CD-4109-9E9E-96025E799015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E6CD-4109-9E9E-96025E7990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6030352"/>
        <c:axId val="1"/>
        <c:axId val="0"/>
      </c:bar3DChart>
      <c:catAx>
        <c:axId val="536030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3603035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D61-4B4C-ABF9-5D6643A2DAE9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5D61-4B4C-ABF9-5D6643A2D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6032976"/>
        <c:axId val="1"/>
        <c:axId val="0"/>
      </c:bar3DChart>
      <c:catAx>
        <c:axId val="536032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360329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A41-4315-AFB5-C2A2F2990893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8A41-4315-AFB5-C2A2F2990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035272"/>
        <c:axId val="1"/>
      </c:barChart>
      <c:catAx>
        <c:axId val="536035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360352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6B1-48C6-93C9-08A033D270AC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66B1-48C6-93C9-08A033D270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042088"/>
        <c:axId val="1"/>
      </c:barChart>
      <c:catAx>
        <c:axId val="485042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4850420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6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3A0-49D2-A6E3-53D5936700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6037896"/>
        <c:axId val="1"/>
        <c:axId val="0"/>
      </c:bar3DChart>
      <c:catAx>
        <c:axId val="536037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360378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6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5CE-4957-A544-A5B85BF1B16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65CE-4957-A544-A5B85BF1B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6040520"/>
        <c:axId val="1"/>
        <c:axId val="0"/>
      </c:bar3DChart>
      <c:catAx>
        <c:axId val="536040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36040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6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F14-4A43-BEDD-7109C7515201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9F14-4A43-BEDD-7109C75152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6042816"/>
        <c:axId val="1"/>
        <c:axId val="0"/>
      </c:bar3DChart>
      <c:catAx>
        <c:axId val="536042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3604281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6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BA9-4E79-8F81-D35ACBDECFE9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6BA9-4E79-8F81-D35ACBDEC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045112"/>
        <c:axId val="1"/>
      </c:barChart>
      <c:catAx>
        <c:axId val="536045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360451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6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737-494C-B134-4FABC2E77E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6047736"/>
        <c:axId val="1"/>
        <c:axId val="0"/>
      </c:bar3DChart>
      <c:catAx>
        <c:axId val="536047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360477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6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691-4F58-A902-D54003314A9B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1691-4F58-A902-D54003314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6050360"/>
        <c:axId val="1"/>
        <c:axId val="0"/>
      </c:bar3DChart>
      <c:catAx>
        <c:axId val="536050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360503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6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4BF-4EE5-8A34-710B32D9469B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C4BF-4EE5-8A34-710B32D946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6052656"/>
        <c:axId val="1"/>
        <c:axId val="0"/>
      </c:bar3DChart>
      <c:catAx>
        <c:axId val="536052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3605265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6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'[2]porovnanie '!$B$6:$N$6</c:f>
              <c:numCache>
                <c:formatCode>General</c:formatCode>
                <c:ptCount val="13"/>
                <c:pt idx="0">
                  <c:v>143661.16</c:v>
                </c:pt>
                <c:pt idx="1">
                  <c:v>202082.22</c:v>
                </c:pt>
                <c:pt idx="2">
                  <c:v>129514.04</c:v>
                </c:pt>
                <c:pt idx="3">
                  <c:v>262526.78999999998</c:v>
                </c:pt>
                <c:pt idx="4">
                  <c:v>202736.37</c:v>
                </c:pt>
                <c:pt idx="5">
                  <c:v>50146.29</c:v>
                </c:pt>
                <c:pt idx="6">
                  <c:v>153615.60999999999</c:v>
                </c:pt>
                <c:pt idx="7">
                  <c:v>180702.62</c:v>
                </c:pt>
                <c:pt idx="8">
                  <c:v>145498.9</c:v>
                </c:pt>
                <c:pt idx="9">
                  <c:v>162257.29</c:v>
                </c:pt>
                <c:pt idx="10">
                  <c:v>164809.82999999999</c:v>
                </c:pt>
                <c:pt idx="11">
                  <c:v>155932.32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E3-4119-8D5D-D3A34656B681}"/>
            </c:ext>
          </c:extLst>
        </c:ser>
        <c:ser>
          <c:idx val="1"/>
          <c:order val="1"/>
          <c:invertIfNegative val="0"/>
          <c:val>
            <c:numRef>
              <c:f>'[2]porovnanie '!$B$7:$N$7</c:f>
              <c:numCache>
                <c:formatCode>General</c:formatCode>
                <c:ptCount val="13"/>
                <c:pt idx="0">
                  <c:v>253313.58</c:v>
                </c:pt>
                <c:pt idx="1">
                  <c:v>213991.97</c:v>
                </c:pt>
                <c:pt idx="2">
                  <c:v>143848.37</c:v>
                </c:pt>
                <c:pt idx="3">
                  <c:v>252332.37</c:v>
                </c:pt>
                <c:pt idx="4">
                  <c:v>170773.35</c:v>
                </c:pt>
                <c:pt idx="5">
                  <c:v>26478.76</c:v>
                </c:pt>
                <c:pt idx="6">
                  <c:v>178074.39</c:v>
                </c:pt>
                <c:pt idx="7">
                  <c:v>188472.42</c:v>
                </c:pt>
                <c:pt idx="8">
                  <c:v>165313.01999999999</c:v>
                </c:pt>
                <c:pt idx="9">
                  <c:v>171592.64</c:v>
                </c:pt>
                <c:pt idx="10">
                  <c:v>183134.04</c:v>
                </c:pt>
                <c:pt idx="11">
                  <c:v>182772.46</c:v>
                </c:pt>
                <c:pt idx="12">
                  <c:v>116641.9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E3-4119-8D5D-D3A34656B681}"/>
            </c:ext>
          </c:extLst>
        </c:ser>
        <c:ser>
          <c:idx val="2"/>
          <c:order val="2"/>
          <c:invertIfNegative val="0"/>
          <c:val>
            <c:numRef>
              <c:f>'[2]porovnanie '!$B$8:$N$8</c:f>
              <c:numCache>
                <c:formatCode>General</c:formatCode>
                <c:ptCount val="13"/>
                <c:pt idx="0">
                  <c:v>269742.12</c:v>
                </c:pt>
                <c:pt idx="1">
                  <c:v>228563.63</c:v>
                </c:pt>
                <c:pt idx="2">
                  <c:v>162363.26999999999</c:v>
                </c:pt>
                <c:pt idx="3">
                  <c:v>233390.92</c:v>
                </c:pt>
                <c:pt idx="4">
                  <c:v>232693.62</c:v>
                </c:pt>
                <c:pt idx="5">
                  <c:v>21423.89</c:v>
                </c:pt>
                <c:pt idx="6">
                  <c:v>188255.13</c:v>
                </c:pt>
                <c:pt idx="7">
                  <c:v>211266.45</c:v>
                </c:pt>
                <c:pt idx="8">
                  <c:v>184705.01</c:v>
                </c:pt>
                <c:pt idx="9">
                  <c:v>195210.25</c:v>
                </c:pt>
                <c:pt idx="10">
                  <c:v>206070.24</c:v>
                </c:pt>
                <c:pt idx="11">
                  <c:v>201237.14</c:v>
                </c:pt>
                <c:pt idx="12">
                  <c:v>19256.54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E3-4119-8D5D-D3A34656B681}"/>
            </c:ext>
          </c:extLst>
        </c:ser>
        <c:ser>
          <c:idx val="3"/>
          <c:order val="3"/>
          <c:invertIfNegative val="0"/>
          <c:val>
            <c:numRef>
              <c:f>'[2]porovnanie '!$B$9:$N$9</c:f>
              <c:numCache>
                <c:formatCode>General</c:formatCode>
                <c:ptCount val="13"/>
                <c:pt idx="0">
                  <c:v>313339.84000000003</c:v>
                </c:pt>
                <c:pt idx="1">
                  <c:v>261941.35</c:v>
                </c:pt>
                <c:pt idx="2">
                  <c:v>195960.3</c:v>
                </c:pt>
                <c:pt idx="3">
                  <c:v>302535.75</c:v>
                </c:pt>
                <c:pt idx="4">
                  <c:v>213886.58</c:v>
                </c:pt>
                <c:pt idx="5">
                  <c:v>132816.87</c:v>
                </c:pt>
                <c:pt idx="6">
                  <c:v>226465.21</c:v>
                </c:pt>
                <c:pt idx="7">
                  <c:v>249186.35</c:v>
                </c:pt>
                <c:pt idx="8">
                  <c:v>216064.76</c:v>
                </c:pt>
                <c:pt idx="9">
                  <c:v>229690.37</c:v>
                </c:pt>
                <c:pt idx="10">
                  <c:v>237204.81</c:v>
                </c:pt>
                <c:pt idx="11">
                  <c:v>224744.9</c:v>
                </c:pt>
                <c:pt idx="12">
                  <c:v>41158.239999999998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E3-4119-8D5D-D3A34656B681}"/>
            </c:ext>
          </c:extLst>
        </c:ser>
        <c:ser>
          <c:idx val="4"/>
          <c:order val="4"/>
          <c:invertIfNegative val="0"/>
          <c:val>
            <c:numRef>
              <c:f>'[2]porovnanie '!$B$10:$N$10</c:f>
              <c:numCache>
                <c:formatCode>General</c:formatCode>
                <c:ptCount val="13"/>
                <c:pt idx="0">
                  <c:v>360664</c:v>
                </c:pt>
                <c:pt idx="1">
                  <c:v>245807</c:v>
                </c:pt>
                <c:pt idx="2">
                  <c:v>215731</c:v>
                </c:pt>
                <c:pt idx="3">
                  <c:v>349057</c:v>
                </c:pt>
                <c:pt idx="4">
                  <c:v>135228</c:v>
                </c:pt>
                <c:pt idx="5">
                  <c:v>120488</c:v>
                </c:pt>
                <c:pt idx="6">
                  <c:v>192765</c:v>
                </c:pt>
                <c:pt idx="7">
                  <c:v>211486</c:v>
                </c:pt>
                <c:pt idx="8">
                  <c:v>182700</c:v>
                </c:pt>
                <c:pt idx="9">
                  <c:v>194085</c:v>
                </c:pt>
                <c:pt idx="10">
                  <c:v>198783</c:v>
                </c:pt>
                <c:pt idx="11">
                  <c:v>187232</c:v>
                </c:pt>
                <c:pt idx="12">
                  <c:v>49619.03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2E3-4119-8D5D-D3A34656B681}"/>
            </c:ext>
          </c:extLst>
        </c:ser>
        <c:ser>
          <c:idx val="5"/>
          <c:order val="5"/>
          <c:invertIfNegative val="0"/>
          <c:val>
            <c:numRef>
              <c:f>'[2]porovnanie '!$B$11:$N$11</c:f>
              <c:numCache>
                <c:formatCode>General</c:formatCode>
                <c:ptCount val="13"/>
                <c:pt idx="0">
                  <c:v>290047</c:v>
                </c:pt>
                <c:pt idx="1">
                  <c:v>227179</c:v>
                </c:pt>
                <c:pt idx="2">
                  <c:v>179997</c:v>
                </c:pt>
                <c:pt idx="3">
                  <c:v>243473</c:v>
                </c:pt>
                <c:pt idx="4">
                  <c:v>68463</c:v>
                </c:pt>
                <c:pt idx="5">
                  <c:v>29514</c:v>
                </c:pt>
                <c:pt idx="6">
                  <c:v>188375</c:v>
                </c:pt>
                <c:pt idx="7">
                  <c:v>209950</c:v>
                </c:pt>
                <c:pt idx="8">
                  <c:v>193666</c:v>
                </c:pt>
                <c:pt idx="9">
                  <c:v>195649</c:v>
                </c:pt>
                <c:pt idx="10">
                  <c:v>203189</c:v>
                </c:pt>
                <c:pt idx="11">
                  <c:v>199637</c:v>
                </c:pt>
                <c:pt idx="12">
                  <c:v>-70554.13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2E3-4119-8D5D-D3A34656B681}"/>
            </c:ext>
          </c:extLst>
        </c:ser>
        <c:ser>
          <c:idx val="6"/>
          <c:order val="6"/>
          <c:invertIfNegative val="0"/>
          <c:val>
            <c:numRef>
              <c:f>'[2]porovnanie '!$B$12:$N$12</c:f>
              <c:numCache>
                <c:formatCode>General</c:formatCode>
                <c:ptCount val="13"/>
                <c:pt idx="0">
                  <c:v>290050</c:v>
                </c:pt>
                <c:pt idx="1">
                  <c:v>249508</c:v>
                </c:pt>
                <c:pt idx="2">
                  <c:v>194748</c:v>
                </c:pt>
                <c:pt idx="3">
                  <c:v>257717</c:v>
                </c:pt>
                <c:pt idx="4">
                  <c:v>96082</c:v>
                </c:pt>
                <c:pt idx="5">
                  <c:v>80868</c:v>
                </c:pt>
                <c:pt idx="6">
                  <c:v>220373</c:v>
                </c:pt>
                <c:pt idx="7">
                  <c:v>227633</c:v>
                </c:pt>
                <c:pt idx="8">
                  <c:v>216812</c:v>
                </c:pt>
                <c:pt idx="9">
                  <c:v>225214</c:v>
                </c:pt>
                <c:pt idx="10">
                  <c:v>229256</c:v>
                </c:pt>
                <c:pt idx="11">
                  <c:v>217622</c:v>
                </c:pt>
                <c:pt idx="12">
                  <c:v>8085.98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2E3-4119-8D5D-D3A34656B681}"/>
            </c:ext>
          </c:extLst>
        </c:ser>
        <c:ser>
          <c:idx val="7"/>
          <c:order val="7"/>
          <c:invertIfNegative val="0"/>
          <c:val>
            <c:numRef>
              <c:f>'[2]porovnanie '!$B$15:$N$15</c:f>
              <c:numCache>
                <c:formatCode>General</c:formatCode>
                <c:ptCount val="13"/>
                <c:pt idx="0">
                  <c:v>297700</c:v>
                </c:pt>
                <c:pt idx="1">
                  <c:v>258847</c:v>
                </c:pt>
                <c:pt idx="2">
                  <c:v>216521</c:v>
                </c:pt>
                <c:pt idx="3">
                  <c:v>264552</c:v>
                </c:pt>
                <c:pt idx="4">
                  <c:v>138180</c:v>
                </c:pt>
                <c:pt idx="5">
                  <c:v>155901</c:v>
                </c:pt>
                <c:pt idx="6">
                  <c:v>241275</c:v>
                </c:pt>
                <c:pt idx="7">
                  <c:v>238059</c:v>
                </c:pt>
                <c:pt idx="8">
                  <c:v>222538</c:v>
                </c:pt>
                <c:pt idx="9">
                  <c:v>224655</c:v>
                </c:pt>
                <c:pt idx="10">
                  <c:v>231337</c:v>
                </c:pt>
                <c:pt idx="11">
                  <c:v>227390</c:v>
                </c:pt>
                <c:pt idx="12">
                  <c:v>-11915.9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2E3-4119-8D5D-D3A34656B6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055280"/>
        <c:axId val="1"/>
      </c:barChart>
      <c:catAx>
        <c:axId val="536055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53605528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k-SK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k-SK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</c:chartSpace>
</file>

<file path=xl/charts/chart6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796-4F8A-8A98-6BCC5DD66A7D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C796-4F8A-8A98-6BCC5DD66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6057904"/>
        <c:axId val="1"/>
        <c:axId val="0"/>
      </c:bar3DChart>
      <c:catAx>
        <c:axId val="536057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3605790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4B5-4DE3-84AC-B3E2453D4E12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4B5-4DE3-84AC-B3E2453D4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060200"/>
        <c:axId val="1"/>
      </c:barChart>
      <c:catAx>
        <c:axId val="536060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360602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97A-442F-BD6D-136A6AA87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85044712"/>
        <c:axId val="1"/>
        <c:axId val="0"/>
      </c:bar3DChart>
      <c:catAx>
        <c:axId val="485044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4850447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6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9FD-4423-915E-1C23F164A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6062824"/>
        <c:axId val="1"/>
        <c:axId val="0"/>
      </c:bar3DChart>
      <c:catAx>
        <c:axId val="536062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3606282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6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009-457C-A446-FD31B7FB6441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F009-457C-A446-FD31B7FB6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6065448"/>
        <c:axId val="1"/>
        <c:axId val="0"/>
      </c:bar3DChart>
      <c:catAx>
        <c:axId val="536065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36065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6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F3E-494C-8ACA-A296F60AC9CD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CF3E-494C-8ACA-A296F60AC9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6067744"/>
        <c:axId val="1"/>
        <c:axId val="0"/>
      </c:bar3DChart>
      <c:catAx>
        <c:axId val="536067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3606774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6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059-4CDE-8315-F7329B353EB2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3059-4CDE-8315-F7329B353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070040"/>
        <c:axId val="1"/>
      </c:barChart>
      <c:catAx>
        <c:axId val="536070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3607004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6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2C9-4F2E-82B3-1AA1DAC992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6072664"/>
        <c:axId val="1"/>
        <c:axId val="0"/>
      </c:bar3DChart>
      <c:catAx>
        <c:axId val="536072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360726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6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172-4E0C-8015-01A396676586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E172-4E0C-8015-01A3966765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6075288"/>
        <c:axId val="1"/>
        <c:axId val="0"/>
      </c:bar3DChart>
      <c:catAx>
        <c:axId val="536075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36075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6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EBD-44E8-B918-DE80C3CB407E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CEBD-44E8-B918-DE80C3CB40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6077584"/>
        <c:axId val="1"/>
        <c:axId val="0"/>
      </c:bar3DChart>
      <c:catAx>
        <c:axId val="536077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3607758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6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3CF-4BAA-A9C9-727372C352EB}"/>
            </c:ext>
          </c:extLst>
        </c:ser>
        <c:ser>
          <c:idx val="1"/>
          <c:order val="1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83CF-4BAA-A9C9-727372C352EB}"/>
            </c:ext>
          </c:extLst>
        </c:ser>
        <c:ser>
          <c:idx val="2"/>
          <c:order val="2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83CF-4BAA-A9C9-727372C352EB}"/>
            </c:ext>
          </c:extLst>
        </c:ser>
        <c:ser>
          <c:idx val="3"/>
          <c:order val="3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83CF-4BAA-A9C9-727372C352EB}"/>
            </c:ext>
          </c:extLst>
        </c:ser>
        <c:ser>
          <c:idx val="4"/>
          <c:order val="4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83CF-4BAA-A9C9-727372C352EB}"/>
            </c:ext>
          </c:extLst>
        </c:ser>
        <c:ser>
          <c:idx val="5"/>
          <c:order val="5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83CF-4BAA-A9C9-727372C352EB}"/>
            </c:ext>
          </c:extLst>
        </c:ser>
        <c:ser>
          <c:idx val="6"/>
          <c:order val="6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6-83CF-4BAA-A9C9-727372C352EB}"/>
            </c:ext>
          </c:extLst>
        </c:ser>
        <c:ser>
          <c:idx val="7"/>
          <c:order val="7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83CF-4BAA-A9C9-727372C352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079880"/>
        <c:axId val="1"/>
      </c:barChart>
      <c:catAx>
        <c:axId val="536079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53607988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k-SK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k-SK"/>
    </a:p>
  </c:txPr>
  <c:printSettings>
    <c:headerFooter/>
    <c:pageMargins b="0.74803149606299235" l="0.70866141732283494" r="0.70866141732283494" t="0.74803149606299235" header="0.31496062992126006" footer="0.31496062992126006"/>
    <c:pageSetup orientation="landscape"/>
  </c:printSettings>
</c:chartSpace>
</file>

<file path=xl/charts/chart6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CE1-417C-AB56-70124AA70ED4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ACE1-417C-AB56-70124AA70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6082504"/>
        <c:axId val="1"/>
        <c:axId val="0"/>
      </c:bar3DChart>
      <c:catAx>
        <c:axId val="536082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3608250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6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F34-49B0-A71E-B3BB0994A342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4F34-49B0-A71E-B3BB0994A3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6085128"/>
        <c:axId val="1"/>
        <c:axId val="0"/>
      </c:bar3DChart>
      <c:catAx>
        <c:axId val="536085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3608512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29D-4CAE-811F-F8F516EAD493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29D-4CAE-811F-F8F516EAD4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1502224"/>
        <c:axId val="1"/>
        <c:axId val="0"/>
      </c:bar3DChart>
      <c:catAx>
        <c:axId val="50150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01502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6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B86-4917-BAC3-2790DB096BBE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2B86-4917-BAC3-2790DB096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087424"/>
        <c:axId val="1"/>
      </c:barChart>
      <c:catAx>
        <c:axId val="536087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360874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6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CEE-4987-A1BA-B3C674EC7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6090048"/>
        <c:axId val="1"/>
        <c:axId val="0"/>
      </c:bar3DChart>
      <c:catAx>
        <c:axId val="536090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360900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6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686-4443-8165-1CCE27B973E5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1686-4443-8165-1CCE27B973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6092672"/>
        <c:axId val="1"/>
        <c:axId val="0"/>
      </c:bar3DChart>
      <c:catAx>
        <c:axId val="536092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36092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6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2FA-4A83-80C5-68EA16131085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32FA-4A83-80C5-68EA16131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6094968"/>
        <c:axId val="1"/>
        <c:axId val="0"/>
      </c:bar3DChart>
      <c:catAx>
        <c:axId val="536094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3609496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6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7C7-4985-AE2C-81C5D266BBFF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17C7-4985-AE2C-81C5D266B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097264"/>
        <c:axId val="1"/>
      </c:barChart>
      <c:catAx>
        <c:axId val="536097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360972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6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3F6-44C9-8685-CCE026CFC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6099888"/>
        <c:axId val="1"/>
        <c:axId val="0"/>
      </c:bar3DChart>
      <c:catAx>
        <c:axId val="536099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360998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6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5D1-4E93-961D-513069E39A3C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5D1-4E93-961D-513069E39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6102512"/>
        <c:axId val="1"/>
        <c:axId val="0"/>
      </c:bar3DChart>
      <c:catAx>
        <c:axId val="536102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361025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6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A65-4C64-869E-1FD4A70DCF84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3A65-4C64-869E-1FD4A70DC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6104808"/>
        <c:axId val="1"/>
        <c:axId val="0"/>
      </c:bar3DChart>
      <c:catAx>
        <c:axId val="536104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3610480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6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Lit>
              <c:formatCode>General</c:formatCode>
              <c:ptCount val="13"/>
              <c:pt idx="0">
                <c:v>143661.16</c:v>
              </c:pt>
              <c:pt idx="1">
                <c:v>202082.22</c:v>
              </c:pt>
              <c:pt idx="2">
                <c:v>129514.04</c:v>
              </c:pt>
              <c:pt idx="3">
                <c:v>262526.78999999899</c:v>
              </c:pt>
              <c:pt idx="4">
                <c:v>202736.37</c:v>
              </c:pt>
              <c:pt idx="5">
                <c:v>50146.29</c:v>
              </c:pt>
              <c:pt idx="6">
                <c:v>153615.609999999</c:v>
              </c:pt>
              <c:pt idx="7">
                <c:v>180702.62</c:v>
              </c:pt>
              <c:pt idx="8">
                <c:v>145498.9</c:v>
              </c:pt>
              <c:pt idx="9">
                <c:v>162257.29</c:v>
              </c:pt>
              <c:pt idx="10">
                <c:v>164809.829999999</c:v>
              </c:pt>
              <c:pt idx="11">
                <c:v>155932.32</c:v>
              </c:pt>
              <c:pt idx="12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E55-4105-A8F1-D7EC4C44C082}"/>
            </c:ext>
          </c:extLst>
        </c:ser>
        <c:ser>
          <c:idx val="1"/>
          <c:order val="1"/>
          <c:invertIfNegative val="0"/>
          <c:val>
            <c:numLit>
              <c:formatCode>General</c:formatCode>
              <c:ptCount val="13"/>
              <c:pt idx="0">
                <c:v>253313.58</c:v>
              </c:pt>
              <c:pt idx="1">
                <c:v>213991.97</c:v>
              </c:pt>
              <c:pt idx="2">
                <c:v>143848.37</c:v>
              </c:pt>
              <c:pt idx="3">
                <c:v>252332.37</c:v>
              </c:pt>
              <c:pt idx="4">
                <c:v>170773.35</c:v>
              </c:pt>
              <c:pt idx="5">
                <c:v>26478.76</c:v>
              </c:pt>
              <c:pt idx="6">
                <c:v>178074.39</c:v>
              </c:pt>
              <c:pt idx="7">
                <c:v>188472.42</c:v>
              </c:pt>
              <c:pt idx="8">
                <c:v>165313.019999999</c:v>
              </c:pt>
              <c:pt idx="9">
                <c:v>171592.64</c:v>
              </c:pt>
              <c:pt idx="10">
                <c:v>183134.04</c:v>
              </c:pt>
              <c:pt idx="11">
                <c:v>182772.46</c:v>
              </c:pt>
              <c:pt idx="12">
                <c:v>116641.9</c:v>
              </c:pt>
            </c:numLit>
          </c:val>
          <c:extLst>
            <c:ext xmlns:c16="http://schemas.microsoft.com/office/drawing/2014/chart" uri="{C3380CC4-5D6E-409C-BE32-E72D297353CC}">
              <c16:uniqueId val="{00000001-FE55-4105-A8F1-D7EC4C44C082}"/>
            </c:ext>
          </c:extLst>
        </c:ser>
        <c:ser>
          <c:idx val="2"/>
          <c:order val="2"/>
          <c:invertIfNegative val="0"/>
          <c:val>
            <c:numLit>
              <c:formatCode>General</c:formatCode>
              <c:ptCount val="13"/>
              <c:pt idx="0">
                <c:v>269742.12</c:v>
              </c:pt>
              <c:pt idx="1">
                <c:v>228563.63</c:v>
              </c:pt>
              <c:pt idx="2">
                <c:v>162363.269999999</c:v>
              </c:pt>
              <c:pt idx="3">
                <c:v>233390.92</c:v>
              </c:pt>
              <c:pt idx="4">
                <c:v>232693.62</c:v>
              </c:pt>
              <c:pt idx="5">
                <c:v>21423.89</c:v>
              </c:pt>
              <c:pt idx="6">
                <c:v>188255.13</c:v>
              </c:pt>
              <c:pt idx="7">
                <c:v>211266.45</c:v>
              </c:pt>
              <c:pt idx="8">
                <c:v>184705.01</c:v>
              </c:pt>
              <c:pt idx="9">
                <c:v>195210.25</c:v>
              </c:pt>
              <c:pt idx="10">
                <c:v>206070.24</c:v>
              </c:pt>
              <c:pt idx="11">
                <c:v>201237.14</c:v>
              </c:pt>
              <c:pt idx="12">
                <c:v>19256.54</c:v>
              </c:pt>
            </c:numLit>
          </c:val>
          <c:extLst>
            <c:ext xmlns:c16="http://schemas.microsoft.com/office/drawing/2014/chart" uri="{C3380CC4-5D6E-409C-BE32-E72D297353CC}">
              <c16:uniqueId val="{00000002-FE55-4105-A8F1-D7EC4C44C082}"/>
            </c:ext>
          </c:extLst>
        </c:ser>
        <c:ser>
          <c:idx val="3"/>
          <c:order val="3"/>
          <c:invertIfNegative val="0"/>
          <c:val>
            <c:numLit>
              <c:formatCode>General</c:formatCode>
              <c:ptCount val="13"/>
              <c:pt idx="0">
                <c:v>313339.84000000003</c:v>
              </c:pt>
              <c:pt idx="1">
                <c:v>261941.35</c:v>
              </c:pt>
              <c:pt idx="2">
                <c:v>195960.3</c:v>
              </c:pt>
              <c:pt idx="3">
                <c:v>302535.75</c:v>
              </c:pt>
              <c:pt idx="4">
                <c:v>213886.58</c:v>
              </c:pt>
              <c:pt idx="5">
                <c:v>132816.87</c:v>
              </c:pt>
              <c:pt idx="6">
                <c:v>226465.21</c:v>
              </c:pt>
              <c:pt idx="7">
                <c:v>249186.35</c:v>
              </c:pt>
              <c:pt idx="8">
                <c:v>216064.76</c:v>
              </c:pt>
              <c:pt idx="9">
                <c:v>229690.37</c:v>
              </c:pt>
              <c:pt idx="10">
                <c:v>237204.81</c:v>
              </c:pt>
              <c:pt idx="11">
                <c:v>224744.9</c:v>
              </c:pt>
              <c:pt idx="12">
                <c:v>41158.239999999903</c:v>
              </c:pt>
            </c:numLit>
          </c:val>
          <c:extLst>
            <c:ext xmlns:c16="http://schemas.microsoft.com/office/drawing/2014/chart" uri="{C3380CC4-5D6E-409C-BE32-E72D297353CC}">
              <c16:uniqueId val="{00000003-FE55-4105-A8F1-D7EC4C44C082}"/>
            </c:ext>
          </c:extLst>
        </c:ser>
        <c:ser>
          <c:idx val="4"/>
          <c:order val="4"/>
          <c:invertIfNegative val="0"/>
          <c:val>
            <c:numLit>
              <c:formatCode>General</c:formatCode>
              <c:ptCount val="13"/>
              <c:pt idx="0">
                <c:v>360664</c:v>
              </c:pt>
              <c:pt idx="1">
                <c:v>245807</c:v>
              </c:pt>
              <c:pt idx="2">
                <c:v>215731</c:v>
              </c:pt>
              <c:pt idx="3">
                <c:v>349057</c:v>
              </c:pt>
              <c:pt idx="4">
                <c:v>135228</c:v>
              </c:pt>
              <c:pt idx="5">
                <c:v>120488</c:v>
              </c:pt>
              <c:pt idx="6">
                <c:v>192765</c:v>
              </c:pt>
              <c:pt idx="7">
                <c:v>211486</c:v>
              </c:pt>
              <c:pt idx="8">
                <c:v>182700</c:v>
              </c:pt>
              <c:pt idx="9">
                <c:v>194085</c:v>
              </c:pt>
              <c:pt idx="10">
                <c:v>198783</c:v>
              </c:pt>
              <c:pt idx="11">
                <c:v>187232</c:v>
              </c:pt>
              <c:pt idx="12">
                <c:v>49619.03</c:v>
              </c:pt>
            </c:numLit>
          </c:val>
          <c:extLst>
            <c:ext xmlns:c16="http://schemas.microsoft.com/office/drawing/2014/chart" uri="{C3380CC4-5D6E-409C-BE32-E72D297353CC}">
              <c16:uniqueId val="{00000004-FE55-4105-A8F1-D7EC4C44C082}"/>
            </c:ext>
          </c:extLst>
        </c:ser>
        <c:ser>
          <c:idx val="5"/>
          <c:order val="5"/>
          <c:invertIfNegative val="0"/>
          <c:val>
            <c:numLit>
              <c:formatCode>General</c:formatCode>
              <c:ptCount val="13"/>
              <c:pt idx="0">
                <c:v>290047</c:v>
              </c:pt>
              <c:pt idx="1">
                <c:v>227179</c:v>
              </c:pt>
              <c:pt idx="2">
                <c:v>179997</c:v>
              </c:pt>
              <c:pt idx="3">
                <c:v>243473</c:v>
              </c:pt>
              <c:pt idx="4">
                <c:v>68463</c:v>
              </c:pt>
              <c:pt idx="5">
                <c:v>29514</c:v>
              </c:pt>
              <c:pt idx="6">
                <c:v>188375</c:v>
              </c:pt>
              <c:pt idx="7">
                <c:v>209950</c:v>
              </c:pt>
              <c:pt idx="8">
                <c:v>193666</c:v>
              </c:pt>
              <c:pt idx="9">
                <c:v>195649</c:v>
              </c:pt>
              <c:pt idx="10">
                <c:v>203189</c:v>
              </c:pt>
              <c:pt idx="11">
                <c:v>199637</c:v>
              </c:pt>
              <c:pt idx="12">
                <c:v>-70554.13</c:v>
              </c:pt>
            </c:numLit>
          </c:val>
          <c:extLst>
            <c:ext xmlns:c16="http://schemas.microsoft.com/office/drawing/2014/chart" uri="{C3380CC4-5D6E-409C-BE32-E72D297353CC}">
              <c16:uniqueId val="{00000005-FE55-4105-A8F1-D7EC4C44C082}"/>
            </c:ext>
          </c:extLst>
        </c:ser>
        <c:ser>
          <c:idx val="6"/>
          <c:order val="6"/>
          <c:invertIfNegative val="0"/>
          <c:val>
            <c:numLit>
              <c:formatCode>General</c:formatCode>
              <c:ptCount val="13"/>
              <c:pt idx="0">
                <c:v>290050</c:v>
              </c:pt>
              <c:pt idx="1">
                <c:v>249508</c:v>
              </c:pt>
              <c:pt idx="2">
                <c:v>194748</c:v>
              </c:pt>
              <c:pt idx="3">
                <c:v>257717</c:v>
              </c:pt>
              <c:pt idx="4">
                <c:v>96082</c:v>
              </c:pt>
              <c:pt idx="5">
                <c:v>80868</c:v>
              </c:pt>
              <c:pt idx="6">
                <c:v>220373</c:v>
              </c:pt>
              <c:pt idx="7">
                <c:v>227633</c:v>
              </c:pt>
              <c:pt idx="8">
                <c:v>216812</c:v>
              </c:pt>
              <c:pt idx="9">
                <c:v>225214</c:v>
              </c:pt>
              <c:pt idx="10">
                <c:v>229256</c:v>
              </c:pt>
              <c:pt idx="11">
                <c:v>217622</c:v>
              </c:pt>
              <c:pt idx="12">
                <c:v>8085.98</c:v>
              </c:pt>
            </c:numLit>
          </c:val>
          <c:extLst>
            <c:ext xmlns:c16="http://schemas.microsoft.com/office/drawing/2014/chart" uri="{C3380CC4-5D6E-409C-BE32-E72D297353CC}">
              <c16:uniqueId val="{00000006-FE55-4105-A8F1-D7EC4C44C082}"/>
            </c:ext>
          </c:extLst>
        </c:ser>
        <c:ser>
          <c:idx val="7"/>
          <c:order val="7"/>
          <c:invertIfNegative val="0"/>
          <c:val>
            <c:numLit>
              <c:formatCode>General</c:formatCode>
              <c:ptCount val="13"/>
              <c:pt idx="0">
                <c:v>297700</c:v>
              </c:pt>
              <c:pt idx="1">
                <c:v>258847</c:v>
              </c:pt>
              <c:pt idx="2">
                <c:v>216521</c:v>
              </c:pt>
              <c:pt idx="3">
                <c:v>264552</c:v>
              </c:pt>
              <c:pt idx="4">
                <c:v>138180</c:v>
              </c:pt>
              <c:pt idx="5">
                <c:v>155901</c:v>
              </c:pt>
              <c:pt idx="6">
                <c:v>241275</c:v>
              </c:pt>
              <c:pt idx="7">
                <c:v>238059</c:v>
              </c:pt>
              <c:pt idx="8">
                <c:v>222538</c:v>
              </c:pt>
              <c:pt idx="9">
                <c:v>224655</c:v>
              </c:pt>
              <c:pt idx="10">
                <c:v>231337</c:v>
              </c:pt>
              <c:pt idx="11">
                <c:v>227390</c:v>
              </c:pt>
              <c:pt idx="12">
                <c:v>-11915.9</c:v>
              </c:pt>
            </c:numLit>
          </c:val>
          <c:extLst>
            <c:ext xmlns:c16="http://schemas.microsoft.com/office/drawing/2014/chart" uri="{C3380CC4-5D6E-409C-BE32-E72D297353CC}">
              <c16:uniqueId val="{00000007-FE55-4105-A8F1-D7EC4C44C0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107104"/>
        <c:axId val="1"/>
      </c:barChart>
      <c:catAx>
        <c:axId val="536107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53610710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k-SK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k-SK"/>
    </a:p>
  </c:txPr>
  <c:printSettings>
    <c:headerFooter/>
    <c:pageMargins b="0.74803149606299235" l="0.70866141732283494" r="0.70866141732283494" t="0.74803149606299235" header="0.31496062992126006" footer="0.31496062992126006"/>
    <c:pageSetup orientation="landscape"/>
  </c:printSettings>
</c:chartSpace>
</file>

<file path=xl/charts/chart6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D5C-4A17-838B-E93F5E5C9251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9D5C-4A17-838B-E93F5E5C9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6109728"/>
        <c:axId val="1"/>
        <c:axId val="0"/>
      </c:bar3DChart>
      <c:catAx>
        <c:axId val="536109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3610972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7DA-46D9-A4BC-7F925A91FF17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F7DA-46D9-A4BC-7F925A91F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1504520"/>
        <c:axId val="1"/>
        <c:axId val="0"/>
      </c:bar3DChart>
      <c:catAx>
        <c:axId val="501504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0150452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6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FFE-4921-A0CE-690C310F7D0F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6FFE-4921-A0CE-690C310F7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112024"/>
        <c:axId val="1"/>
      </c:barChart>
      <c:catAx>
        <c:axId val="536112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361120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6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318-4FD6-B5F7-D3B2564BB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6114648"/>
        <c:axId val="1"/>
        <c:axId val="0"/>
      </c:bar3DChart>
      <c:catAx>
        <c:axId val="536114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361146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6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BAD-471A-A3D6-360975F7ED93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BAD-471A-A3D6-360975F7E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9252952"/>
        <c:axId val="1"/>
        <c:axId val="0"/>
      </c:bar3DChart>
      <c:catAx>
        <c:axId val="539252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392529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6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77B-4FE3-97F3-2ABD6343F017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377B-4FE3-97F3-2ABD6343F0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9255248"/>
        <c:axId val="1"/>
        <c:axId val="0"/>
      </c:bar3DChart>
      <c:catAx>
        <c:axId val="539255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3925524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6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682-4976-AFEA-B3F6F8A81AB6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6682-4976-AFEA-B3F6F8A81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9257544"/>
        <c:axId val="1"/>
      </c:barChart>
      <c:catAx>
        <c:axId val="539257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392575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6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079-479A-AB4C-FF7EF929F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9260168"/>
        <c:axId val="1"/>
        <c:axId val="0"/>
      </c:bar3DChart>
      <c:catAx>
        <c:axId val="539260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392601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6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3BE-468D-A4C2-B290898E47AB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F3BE-468D-A4C2-B290898E47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9262792"/>
        <c:axId val="1"/>
        <c:axId val="0"/>
      </c:bar3DChart>
      <c:catAx>
        <c:axId val="539262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39262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6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DFC-49D6-966C-8792A646FAD3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CDFC-49D6-966C-8792A646FA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9265088"/>
        <c:axId val="1"/>
        <c:axId val="0"/>
      </c:bar3DChart>
      <c:catAx>
        <c:axId val="539265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3926508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6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'[2]porovnanie '!$A$5:$N$5</c:f>
              <c:strCache>
                <c:ptCount val="14"/>
                <c:pt idx="0">
                  <c:v>Rok</c:v>
                </c:pt>
                <c:pt idx="1">
                  <c:v>január</c:v>
                </c:pt>
                <c:pt idx="2">
                  <c:v>február</c:v>
                </c:pt>
                <c:pt idx="3">
                  <c:v>marec</c:v>
                </c:pt>
                <c:pt idx="4">
                  <c:v>apríl</c:v>
                </c:pt>
                <c:pt idx="5">
                  <c:v>máj</c:v>
                </c:pt>
                <c:pt idx="6">
                  <c:v>jún</c:v>
                </c:pt>
                <c:pt idx="7">
                  <c:v>júl</c:v>
                </c:pt>
                <c:pt idx="8">
                  <c:v>august</c:v>
                </c:pt>
                <c:pt idx="9">
                  <c:v>september</c:v>
                </c:pt>
                <c:pt idx="10">
                  <c:v>október</c:v>
                </c:pt>
                <c:pt idx="11">
                  <c:v>november</c:v>
                </c:pt>
                <c:pt idx="12">
                  <c:v>december</c:v>
                </c:pt>
                <c:pt idx="13">
                  <c:v>dorovnanie</c:v>
                </c:pt>
              </c:strCache>
            </c:strRef>
          </c:cat>
          <c:val>
            <c:numRef>
              <c:f>'[2]porovnanie '!$A$6:$N$6</c:f>
              <c:numCache>
                <c:formatCode>General</c:formatCode>
                <c:ptCount val="14"/>
                <c:pt idx="0">
                  <c:v>2005</c:v>
                </c:pt>
                <c:pt idx="1">
                  <c:v>143661.16</c:v>
                </c:pt>
                <c:pt idx="2">
                  <c:v>202082.22</c:v>
                </c:pt>
                <c:pt idx="3">
                  <c:v>129514.04</c:v>
                </c:pt>
                <c:pt idx="4">
                  <c:v>262526.78999999998</c:v>
                </c:pt>
                <c:pt idx="5">
                  <c:v>202736.37</c:v>
                </c:pt>
                <c:pt idx="6">
                  <c:v>50146.29</c:v>
                </c:pt>
                <c:pt idx="7">
                  <c:v>153615.60999999999</c:v>
                </c:pt>
                <c:pt idx="8">
                  <c:v>180702.62</c:v>
                </c:pt>
                <c:pt idx="9">
                  <c:v>145498.9</c:v>
                </c:pt>
                <c:pt idx="10">
                  <c:v>162257.29</c:v>
                </c:pt>
                <c:pt idx="11">
                  <c:v>164809.82999999999</c:v>
                </c:pt>
                <c:pt idx="12">
                  <c:v>155932.32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F9-4F0F-9E3C-539A5567837A}"/>
            </c:ext>
          </c:extLst>
        </c:ser>
        <c:ser>
          <c:idx val="1"/>
          <c:order val="1"/>
          <c:invertIfNegative val="0"/>
          <c:cat>
            <c:strRef>
              <c:f>'[2]porovnanie '!$A$5:$N$5</c:f>
              <c:strCache>
                <c:ptCount val="14"/>
                <c:pt idx="0">
                  <c:v>Rok</c:v>
                </c:pt>
                <c:pt idx="1">
                  <c:v>január</c:v>
                </c:pt>
                <c:pt idx="2">
                  <c:v>február</c:v>
                </c:pt>
                <c:pt idx="3">
                  <c:v>marec</c:v>
                </c:pt>
                <c:pt idx="4">
                  <c:v>apríl</c:v>
                </c:pt>
                <c:pt idx="5">
                  <c:v>máj</c:v>
                </c:pt>
                <c:pt idx="6">
                  <c:v>jún</c:v>
                </c:pt>
                <c:pt idx="7">
                  <c:v>júl</c:v>
                </c:pt>
                <c:pt idx="8">
                  <c:v>august</c:v>
                </c:pt>
                <c:pt idx="9">
                  <c:v>september</c:v>
                </c:pt>
                <c:pt idx="10">
                  <c:v>október</c:v>
                </c:pt>
                <c:pt idx="11">
                  <c:v>november</c:v>
                </c:pt>
                <c:pt idx="12">
                  <c:v>december</c:v>
                </c:pt>
                <c:pt idx="13">
                  <c:v>dorovnanie</c:v>
                </c:pt>
              </c:strCache>
            </c:strRef>
          </c:cat>
          <c:val>
            <c:numRef>
              <c:f>'[2]porovnanie '!$A$7:$N$7</c:f>
              <c:numCache>
                <c:formatCode>General</c:formatCode>
                <c:ptCount val="14"/>
                <c:pt idx="0">
                  <c:v>2006</c:v>
                </c:pt>
                <c:pt idx="1">
                  <c:v>253313.58</c:v>
                </c:pt>
                <c:pt idx="2">
                  <c:v>213991.97</c:v>
                </c:pt>
                <c:pt idx="3">
                  <c:v>143848.37</c:v>
                </c:pt>
                <c:pt idx="4">
                  <c:v>252332.37</c:v>
                </c:pt>
                <c:pt idx="5">
                  <c:v>170773.35</c:v>
                </c:pt>
                <c:pt idx="6">
                  <c:v>26478.76</c:v>
                </c:pt>
                <c:pt idx="7">
                  <c:v>178074.39</c:v>
                </c:pt>
                <c:pt idx="8">
                  <c:v>188472.42</c:v>
                </c:pt>
                <c:pt idx="9">
                  <c:v>165313.01999999999</c:v>
                </c:pt>
                <c:pt idx="10">
                  <c:v>171592.64</c:v>
                </c:pt>
                <c:pt idx="11">
                  <c:v>183134.04</c:v>
                </c:pt>
                <c:pt idx="12">
                  <c:v>182772.46</c:v>
                </c:pt>
                <c:pt idx="13">
                  <c:v>116641.9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F9-4F0F-9E3C-539A5567837A}"/>
            </c:ext>
          </c:extLst>
        </c:ser>
        <c:ser>
          <c:idx val="2"/>
          <c:order val="2"/>
          <c:invertIfNegative val="0"/>
          <c:cat>
            <c:strRef>
              <c:f>'[2]porovnanie '!$A$5:$N$5</c:f>
              <c:strCache>
                <c:ptCount val="14"/>
                <c:pt idx="0">
                  <c:v>Rok</c:v>
                </c:pt>
                <c:pt idx="1">
                  <c:v>január</c:v>
                </c:pt>
                <c:pt idx="2">
                  <c:v>február</c:v>
                </c:pt>
                <c:pt idx="3">
                  <c:v>marec</c:v>
                </c:pt>
                <c:pt idx="4">
                  <c:v>apríl</c:v>
                </c:pt>
                <c:pt idx="5">
                  <c:v>máj</c:v>
                </c:pt>
                <c:pt idx="6">
                  <c:v>jún</c:v>
                </c:pt>
                <c:pt idx="7">
                  <c:v>júl</c:v>
                </c:pt>
                <c:pt idx="8">
                  <c:v>august</c:v>
                </c:pt>
                <c:pt idx="9">
                  <c:v>september</c:v>
                </c:pt>
                <c:pt idx="10">
                  <c:v>október</c:v>
                </c:pt>
                <c:pt idx="11">
                  <c:v>november</c:v>
                </c:pt>
                <c:pt idx="12">
                  <c:v>december</c:v>
                </c:pt>
                <c:pt idx="13">
                  <c:v>dorovnanie</c:v>
                </c:pt>
              </c:strCache>
            </c:strRef>
          </c:cat>
          <c:val>
            <c:numRef>
              <c:f>'[2]porovnanie '!$A$8:$N$8</c:f>
              <c:numCache>
                <c:formatCode>General</c:formatCode>
                <c:ptCount val="14"/>
                <c:pt idx="0">
                  <c:v>2007</c:v>
                </c:pt>
                <c:pt idx="1">
                  <c:v>269742.12</c:v>
                </c:pt>
                <c:pt idx="2">
                  <c:v>228563.63</c:v>
                </c:pt>
                <c:pt idx="3">
                  <c:v>162363.26999999999</c:v>
                </c:pt>
                <c:pt idx="4">
                  <c:v>233390.92</c:v>
                </c:pt>
                <c:pt idx="5">
                  <c:v>232693.62</c:v>
                </c:pt>
                <c:pt idx="6">
                  <c:v>21423.89</c:v>
                </c:pt>
                <c:pt idx="7">
                  <c:v>188255.13</c:v>
                </c:pt>
                <c:pt idx="8">
                  <c:v>211266.45</c:v>
                </c:pt>
                <c:pt idx="9">
                  <c:v>184705.01</c:v>
                </c:pt>
                <c:pt idx="10">
                  <c:v>195210.25</c:v>
                </c:pt>
                <c:pt idx="11">
                  <c:v>206070.24</c:v>
                </c:pt>
                <c:pt idx="12">
                  <c:v>201237.14</c:v>
                </c:pt>
                <c:pt idx="13">
                  <c:v>19256.54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9F9-4F0F-9E3C-539A5567837A}"/>
            </c:ext>
          </c:extLst>
        </c:ser>
        <c:ser>
          <c:idx val="3"/>
          <c:order val="3"/>
          <c:invertIfNegative val="0"/>
          <c:cat>
            <c:strRef>
              <c:f>'[2]porovnanie '!$A$5:$N$5</c:f>
              <c:strCache>
                <c:ptCount val="14"/>
                <c:pt idx="0">
                  <c:v>Rok</c:v>
                </c:pt>
                <c:pt idx="1">
                  <c:v>január</c:v>
                </c:pt>
                <c:pt idx="2">
                  <c:v>február</c:v>
                </c:pt>
                <c:pt idx="3">
                  <c:v>marec</c:v>
                </c:pt>
                <c:pt idx="4">
                  <c:v>apríl</c:v>
                </c:pt>
                <c:pt idx="5">
                  <c:v>máj</c:v>
                </c:pt>
                <c:pt idx="6">
                  <c:v>jún</c:v>
                </c:pt>
                <c:pt idx="7">
                  <c:v>júl</c:v>
                </c:pt>
                <c:pt idx="8">
                  <c:v>august</c:v>
                </c:pt>
                <c:pt idx="9">
                  <c:v>september</c:v>
                </c:pt>
                <c:pt idx="10">
                  <c:v>október</c:v>
                </c:pt>
                <c:pt idx="11">
                  <c:v>november</c:v>
                </c:pt>
                <c:pt idx="12">
                  <c:v>december</c:v>
                </c:pt>
                <c:pt idx="13">
                  <c:v>dorovnanie</c:v>
                </c:pt>
              </c:strCache>
            </c:strRef>
          </c:cat>
          <c:val>
            <c:numRef>
              <c:f>'[2]porovnanie '!$A$9:$N$9</c:f>
              <c:numCache>
                <c:formatCode>General</c:formatCode>
                <c:ptCount val="14"/>
                <c:pt idx="0">
                  <c:v>2008</c:v>
                </c:pt>
                <c:pt idx="1">
                  <c:v>313339.84000000003</c:v>
                </c:pt>
                <c:pt idx="2">
                  <c:v>261941.35</c:v>
                </c:pt>
                <c:pt idx="3">
                  <c:v>195960.3</c:v>
                </c:pt>
                <c:pt idx="4">
                  <c:v>302535.75</c:v>
                </c:pt>
                <c:pt idx="5">
                  <c:v>213886.58</c:v>
                </c:pt>
                <c:pt idx="6">
                  <c:v>132816.87</c:v>
                </c:pt>
                <c:pt idx="7">
                  <c:v>226465.21</c:v>
                </c:pt>
                <c:pt idx="8">
                  <c:v>249186.35</c:v>
                </c:pt>
                <c:pt idx="9">
                  <c:v>216064.76</c:v>
                </c:pt>
                <c:pt idx="10">
                  <c:v>229690.37</c:v>
                </c:pt>
                <c:pt idx="11">
                  <c:v>237204.81</c:v>
                </c:pt>
                <c:pt idx="12">
                  <c:v>224744.9</c:v>
                </c:pt>
                <c:pt idx="13">
                  <c:v>41158.239999999998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9F9-4F0F-9E3C-539A5567837A}"/>
            </c:ext>
          </c:extLst>
        </c:ser>
        <c:ser>
          <c:idx val="4"/>
          <c:order val="4"/>
          <c:invertIfNegative val="0"/>
          <c:cat>
            <c:strRef>
              <c:f>'[2]porovnanie '!$A$5:$N$5</c:f>
              <c:strCache>
                <c:ptCount val="14"/>
                <c:pt idx="0">
                  <c:v>Rok</c:v>
                </c:pt>
                <c:pt idx="1">
                  <c:v>január</c:v>
                </c:pt>
                <c:pt idx="2">
                  <c:v>február</c:v>
                </c:pt>
                <c:pt idx="3">
                  <c:v>marec</c:v>
                </c:pt>
                <c:pt idx="4">
                  <c:v>apríl</c:v>
                </c:pt>
                <c:pt idx="5">
                  <c:v>máj</c:v>
                </c:pt>
                <c:pt idx="6">
                  <c:v>jún</c:v>
                </c:pt>
                <c:pt idx="7">
                  <c:v>júl</c:v>
                </c:pt>
                <c:pt idx="8">
                  <c:v>august</c:v>
                </c:pt>
                <c:pt idx="9">
                  <c:v>september</c:v>
                </c:pt>
                <c:pt idx="10">
                  <c:v>október</c:v>
                </c:pt>
                <c:pt idx="11">
                  <c:v>november</c:v>
                </c:pt>
                <c:pt idx="12">
                  <c:v>december</c:v>
                </c:pt>
                <c:pt idx="13">
                  <c:v>dorovnanie</c:v>
                </c:pt>
              </c:strCache>
            </c:strRef>
          </c:cat>
          <c:val>
            <c:numRef>
              <c:f>'[2]porovnanie '!$A$10:$N$10</c:f>
              <c:numCache>
                <c:formatCode>General</c:formatCode>
                <c:ptCount val="14"/>
                <c:pt idx="0">
                  <c:v>2009</c:v>
                </c:pt>
                <c:pt idx="1">
                  <c:v>360664</c:v>
                </c:pt>
                <c:pt idx="2">
                  <c:v>245807</c:v>
                </c:pt>
                <c:pt idx="3">
                  <c:v>215731</c:v>
                </c:pt>
                <c:pt idx="4">
                  <c:v>349057</c:v>
                </c:pt>
                <c:pt idx="5">
                  <c:v>135228</c:v>
                </c:pt>
                <c:pt idx="6">
                  <c:v>120488</c:v>
                </c:pt>
                <c:pt idx="7">
                  <c:v>192765</c:v>
                </c:pt>
                <c:pt idx="8">
                  <c:v>211486</c:v>
                </c:pt>
                <c:pt idx="9">
                  <c:v>182700</c:v>
                </c:pt>
                <c:pt idx="10">
                  <c:v>194085</c:v>
                </c:pt>
                <c:pt idx="11">
                  <c:v>198783</c:v>
                </c:pt>
                <c:pt idx="12">
                  <c:v>187232</c:v>
                </c:pt>
                <c:pt idx="13">
                  <c:v>49619.03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9F9-4F0F-9E3C-539A5567837A}"/>
            </c:ext>
          </c:extLst>
        </c:ser>
        <c:ser>
          <c:idx val="5"/>
          <c:order val="5"/>
          <c:invertIfNegative val="0"/>
          <c:cat>
            <c:strRef>
              <c:f>'[2]porovnanie '!$A$5:$N$5</c:f>
              <c:strCache>
                <c:ptCount val="14"/>
                <c:pt idx="0">
                  <c:v>Rok</c:v>
                </c:pt>
                <c:pt idx="1">
                  <c:v>január</c:v>
                </c:pt>
                <c:pt idx="2">
                  <c:v>február</c:v>
                </c:pt>
                <c:pt idx="3">
                  <c:v>marec</c:v>
                </c:pt>
                <c:pt idx="4">
                  <c:v>apríl</c:v>
                </c:pt>
                <c:pt idx="5">
                  <c:v>máj</c:v>
                </c:pt>
                <c:pt idx="6">
                  <c:v>jún</c:v>
                </c:pt>
                <c:pt idx="7">
                  <c:v>júl</c:v>
                </c:pt>
                <c:pt idx="8">
                  <c:v>august</c:v>
                </c:pt>
                <c:pt idx="9">
                  <c:v>september</c:v>
                </c:pt>
                <c:pt idx="10">
                  <c:v>október</c:v>
                </c:pt>
                <c:pt idx="11">
                  <c:v>november</c:v>
                </c:pt>
                <c:pt idx="12">
                  <c:v>december</c:v>
                </c:pt>
                <c:pt idx="13">
                  <c:v>dorovnanie</c:v>
                </c:pt>
              </c:strCache>
            </c:strRef>
          </c:cat>
          <c:val>
            <c:numRef>
              <c:f>'[2]porovnanie '!$A$11:$N$11</c:f>
              <c:numCache>
                <c:formatCode>General</c:formatCode>
                <c:ptCount val="14"/>
                <c:pt idx="0">
                  <c:v>2010</c:v>
                </c:pt>
                <c:pt idx="1">
                  <c:v>290047</c:v>
                </c:pt>
                <c:pt idx="2">
                  <c:v>227179</c:v>
                </c:pt>
                <c:pt idx="3">
                  <c:v>179997</c:v>
                </c:pt>
                <c:pt idx="4">
                  <c:v>243473</c:v>
                </c:pt>
                <c:pt idx="5">
                  <c:v>68463</c:v>
                </c:pt>
                <c:pt idx="6">
                  <c:v>29514</c:v>
                </c:pt>
                <c:pt idx="7">
                  <c:v>188375</c:v>
                </c:pt>
                <c:pt idx="8">
                  <c:v>209950</c:v>
                </c:pt>
                <c:pt idx="9">
                  <c:v>193666</c:v>
                </c:pt>
                <c:pt idx="10">
                  <c:v>195649</c:v>
                </c:pt>
                <c:pt idx="11">
                  <c:v>203189</c:v>
                </c:pt>
                <c:pt idx="12">
                  <c:v>199637</c:v>
                </c:pt>
                <c:pt idx="13">
                  <c:v>-70554.13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9F9-4F0F-9E3C-539A5567837A}"/>
            </c:ext>
          </c:extLst>
        </c:ser>
        <c:ser>
          <c:idx val="6"/>
          <c:order val="6"/>
          <c:invertIfNegative val="0"/>
          <c:cat>
            <c:strRef>
              <c:f>'[2]porovnanie '!$A$5:$N$5</c:f>
              <c:strCache>
                <c:ptCount val="14"/>
                <c:pt idx="0">
                  <c:v>Rok</c:v>
                </c:pt>
                <c:pt idx="1">
                  <c:v>január</c:v>
                </c:pt>
                <c:pt idx="2">
                  <c:v>február</c:v>
                </c:pt>
                <c:pt idx="3">
                  <c:v>marec</c:v>
                </c:pt>
                <c:pt idx="4">
                  <c:v>apríl</c:v>
                </c:pt>
                <c:pt idx="5">
                  <c:v>máj</c:v>
                </c:pt>
                <c:pt idx="6">
                  <c:v>jún</c:v>
                </c:pt>
                <c:pt idx="7">
                  <c:v>júl</c:v>
                </c:pt>
                <c:pt idx="8">
                  <c:v>august</c:v>
                </c:pt>
                <c:pt idx="9">
                  <c:v>september</c:v>
                </c:pt>
                <c:pt idx="10">
                  <c:v>október</c:v>
                </c:pt>
                <c:pt idx="11">
                  <c:v>november</c:v>
                </c:pt>
                <c:pt idx="12">
                  <c:v>december</c:v>
                </c:pt>
                <c:pt idx="13">
                  <c:v>dorovnanie</c:v>
                </c:pt>
              </c:strCache>
            </c:strRef>
          </c:cat>
          <c:val>
            <c:numRef>
              <c:f>'[2]porovnanie '!$A$12:$N$12</c:f>
              <c:numCache>
                <c:formatCode>General</c:formatCode>
                <c:ptCount val="14"/>
                <c:pt idx="0">
                  <c:v>2011</c:v>
                </c:pt>
                <c:pt idx="1">
                  <c:v>290050</c:v>
                </c:pt>
                <c:pt idx="2">
                  <c:v>249508</c:v>
                </c:pt>
                <c:pt idx="3">
                  <c:v>194748</c:v>
                </c:pt>
                <c:pt idx="4">
                  <c:v>257717</c:v>
                </c:pt>
                <c:pt idx="5">
                  <c:v>96082</c:v>
                </c:pt>
                <c:pt idx="6">
                  <c:v>80868</c:v>
                </c:pt>
                <c:pt idx="7">
                  <c:v>220373</c:v>
                </c:pt>
                <c:pt idx="8">
                  <c:v>227633</c:v>
                </c:pt>
                <c:pt idx="9">
                  <c:v>216812</c:v>
                </c:pt>
                <c:pt idx="10">
                  <c:v>225214</c:v>
                </c:pt>
                <c:pt idx="11">
                  <c:v>229256</c:v>
                </c:pt>
                <c:pt idx="12">
                  <c:v>217622</c:v>
                </c:pt>
                <c:pt idx="13">
                  <c:v>8085.98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9F9-4F0F-9E3C-539A5567837A}"/>
            </c:ext>
          </c:extLst>
        </c:ser>
        <c:ser>
          <c:idx val="7"/>
          <c:order val="7"/>
          <c:invertIfNegative val="0"/>
          <c:cat>
            <c:strRef>
              <c:f>'[2]porovnanie '!$A$5:$N$5</c:f>
              <c:strCache>
                <c:ptCount val="14"/>
                <c:pt idx="0">
                  <c:v>Rok</c:v>
                </c:pt>
                <c:pt idx="1">
                  <c:v>január</c:v>
                </c:pt>
                <c:pt idx="2">
                  <c:v>február</c:v>
                </c:pt>
                <c:pt idx="3">
                  <c:v>marec</c:v>
                </c:pt>
                <c:pt idx="4">
                  <c:v>apríl</c:v>
                </c:pt>
                <c:pt idx="5">
                  <c:v>máj</c:v>
                </c:pt>
                <c:pt idx="6">
                  <c:v>jún</c:v>
                </c:pt>
                <c:pt idx="7">
                  <c:v>júl</c:v>
                </c:pt>
                <c:pt idx="8">
                  <c:v>august</c:v>
                </c:pt>
                <c:pt idx="9">
                  <c:v>september</c:v>
                </c:pt>
                <c:pt idx="10">
                  <c:v>október</c:v>
                </c:pt>
                <c:pt idx="11">
                  <c:v>november</c:v>
                </c:pt>
                <c:pt idx="12">
                  <c:v>december</c:v>
                </c:pt>
                <c:pt idx="13">
                  <c:v>dorovnanie</c:v>
                </c:pt>
              </c:strCache>
            </c:strRef>
          </c:cat>
          <c:val>
            <c:numRef>
              <c:f>'[2]porovnanie '!$A$13:$N$13</c:f>
              <c:numCache>
                <c:formatCode>General</c:formatCode>
                <c:ptCount val="14"/>
                <c:pt idx="0">
                  <c:v>2012</c:v>
                </c:pt>
                <c:pt idx="1">
                  <c:v>308779</c:v>
                </c:pt>
                <c:pt idx="2">
                  <c:v>217097</c:v>
                </c:pt>
                <c:pt idx="3">
                  <c:v>197617</c:v>
                </c:pt>
                <c:pt idx="4">
                  <c:v>236874</c:v>
                </c:pt>
                <c:pt idx="5">
                  <c:v>209870</c:v>
                </c:pt>
                <c:pt idx="6">
                  <c:v>63262</c:v>
                </c:pt>
                <c:pt idx="7">
                  <c:v>227105</c:v>
                </c:pt>
                <c:pt idx="8">
                  <c:v>221679</c:v>
                </c:pt>
                <c:pt idx="9">
                  <c:v>211039</c:v>
                </c:pt>
                <c:pt idx="10">
                  <c:v>217340</c:v>
                </c:pt>
                <c:pt idx="11">
                  <c:v>209925</c:v>
                </c:pt>
                <c:pt idx="12">
                  <c:v>212238</c:v>
                </c:pt>
                <c:pt idx="13">
                  <c:v>19932.93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9F9-4F0F-9E3C-539A5567837A}"/>
            </c:ext>
          </c:extLst>
        </c:ser>
        <c:ser>
          <c:idx val="8"/>
          <c:order val="8"/>
          <c:invertIfNegative val="0"/>
          <c:cat>
            <c:strRef>
              <c:f>'[2]porovnanie '!$A$5:$N$5</c:f>
              <c:strCache>
                <c:ptCount val="14"/>
                <c:pt idx="0">
                  <c:v>Rok</c:v>
                </c:pt>
                <c:pt idx="1">
                  <c:v>január</c:v>
                </c:pt>
                <c:pt idx="2">
                  <c:v>február</c:v>
                </c:pt>
                <c:pt idx="3">
                  <c:v>marec</c:v>
                </c:pt>
                <c:pt idx="4">
                  <c:v>apríl</c:v>
                </c:pt>
                <c:pt idx="5">
                  <c:v>máj</c:v>
                </c:pt>
                <c:pt idx="6">
                  <c:v>jún</c:v>
                </c:pt>
                <c:pt idx="7">
                  <c:v>júl</c:v>
                </c:pt>
                <c:pt idx="8">
                  <c:v>august</c:v>
                </c:pt>
                <c:pt idx="9">
                  <c:v>september</c:v>
                </c:pt>
                <c:pt idx="10">
                  <c:v>október</c:v>
                </c:pt>
                <c:pt idx="11">
                  <c:v>november</c:v>
                </c:pt>
                <c:pt idx="12">
                  <c:v>december</c:v>
                </c:pt>
                <c:pt idx="13">
                  <c:v>dorovnanie</c:v>
                </c:pt>
              </c:strCache>
            </c:strRef>
          </c:cat>
          <c:val>
            <c:numRef>
              <c:f>'[2]porovnanie '!$A$14:$N$14</c:f>
              <c:numCache>
                <c:formatCode>General</c:formatCode>
                <c:ptCount val="14"/>
                <c:pt idx="0">
                  <c:v>2013</c:v>
                </c:pt>
                <c:pt idx="1">
                  <c:v>306268</c:v>
                </c:pt>
                <c:pt idx="2">
                  <c:v>256528</c:v>
                </c:pt>
                <c:pt idx="3">
                  <c:v>200277</c:v>
                </c:pt>
                <c:pt idx="4">
                  <c:v>235547</c:v>
                </c:pt>
                <c:pt idx="5">
                  <c:v>153343</c:v>
                </c:pt>
                <c:pt idx="6">
                  <c:v>131050</c:v>
                </c:pt>
                <c:pt idx="7">
                  <c:v>208708</c:v>
                </c:pt>
                <c:pt idx="8">
                  <c:v>215058</c:v>
                </c:pt>
                <c:pt idx="9">
                  <c:v>211911</c:v>
                </c:pt>
                <c:pt idx="10">
                  <c:v>209795</c:v>
                </c:pt>
                <c:pt idx="11">
                  <c:v>214567</c:v>
                </c:pt>
                <c:pt idx="12">
                  <c:v>210844</c:v>
                </c:pt>
                <c:pt idx="13">
                  <c:v>22420.82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9F9-4F0F-9E3C-539A5567837A}"/>
            </c:ext>
          </c:extLst>
        </c:ser>
        <c:ser>
          <c:idx val="9"/>
          <c:order val="9"/>
          <c:invertIfNegative val="0"/>
          <c:cat>
            <c:strRef>
              <c:f>'[2]porovnanie '!$A$5:$N$5</c:f>
              <c:strCache>
                <c:ptCount val="14"/>
                <c:pt idx="0">
                  <c:v>Rok</c:v>
                </c:pt>
                <c:pt idx="1">
                  <c:v>január</c:v>
                </c:pt>
                <c:pt idx="2">
                  <c:v>február</c:v>
                </c:pt>
                <c:pt idx="3">
                  <c:v>marec</c:v>
                </c:pt>
                <c:pt idx="4">
                  <c:v>apríl</c:v>
                </c:pt>
                <c:pt idx="5">
                  <c:v>máj</c:v>
                </c:pt>
                <c:pt idx="6">
                  <c:v>jún</c:v>
                </c:pt>
                <c:pt idx="7">
                  <c:v>júl</c:v>
                </c:pt>
                <c:pt idx="8">
                  <c:v>august</c:v>
                </c:pt>
                <c:pt idx="9">
                  <c:v>september</c:v>
                </c:pt>
                <c:pt idx="10">
                  <c:v>október</c:v>
                </c:pt>
                <c:pt idx="11">
                  <c:v>november</c:v>
                </c:pt>
                <c:pt idx="12">
                  <c:v>december</c:v>
                </c:pt>
                <c:pt idx="13">
                  <c:v>dorovnanie</c:v>
                </c:pt>
              </c:strCache>
            </c:strRef>
          </c:cat>
          <c:val>
            <c:numRef>
              <c:f>'[2]porovnanie '!$A$15:$N$15</c:f>
              <c:numCache>
                <c:formatCode>General</c:formatCode>
                <c:ptCount val="14"/>
                <c:pt idx="0">
                  <c:v>2014</c:v>
                </c:pt>
                <c:pt idx="1">
                  <c:v>297700</c:v>
                </c:pt>
                <c:pt idx="2">
                  <c:v>258847</c:v>
                </c:pt>
                <c:pt idx="3">
                  <c:v>216521</c:v>
                </c:pt>
                <c:pt idx="4">
                  <c:v>264552</c:v>
                </c:pt>
                <c:pt idx="5">
                  <c:v>138180</c:v>
                </c:pt>
                <c:pt idx="6">
                  <c:v>155901</c:v>
                </c:pt>
                <c:pt idx="7">
                  <c:v>241275</c:v>
                </c:pt>
                <c:pt idx="8">
                  <c:v>238059</c:v>
                </c:pt>
                <c:pt idx="9">
                  <c:v>222538</c:v>
                </c:pt>
                <c:pt idx="10">
                  <c:v>224655</c:v>
                </c:pt>
                <c:pt idx="11">
                  <c:v>231337</c:v>
                </c:pt>
                <c:pt idx="12">
                  <c:v>227390</c:v>
                </c:pt>
                <c:pt idx="13">
                  <c:v>-11915.9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9F9-4F0F-9E3C-539A5567837A}"/>
            </c:ext>
          </c:extLst>
        </c:ser>
        <c:ser>
          <c:idx val="10"/>
          <c:order val="10"/>
          <c:invertIfNegative val="0"/>
          <c:cat>
            <c:strRef>
              <c:f>'[2]porovnanie '!$A$5:$N$5</c:f>
              <c:strCache>
                <c:ptCount val="14"/>
                <c:pt idx="0">
                  <c:v>Rok</c:v>
                </c:pt>
                <c:pt idx="1">
                  <c:v>január</c:v>
                </c:pt>
                <c:pt idx="2">
                  <c:v>február</c:v>
                </c:pt>
                <c:pt idx="3">
                  <c:v>marec</c:v>
                </c:pt>
                <c:pt idx="4">
                  <c:v>apríl</c:v>
                </c:pt>
                <c:pt idx="5">
                  <c:v>máj</c:v>
                </c:pt>
                <c:pt idx="6">
                  <c:v>jún</c:v>
                </c:pt>
                <c:pt idx="7">
                  <c:v>júl</c:v>
                </c:pt>
                <c:pt idx="8">
                  <c:v>august</c:v>
                </c:pt>
                <c:pt idx="9">
                  <c:v>september</c:v>
                </c:pt>
                <c:pt idx="10">
                  <c:v>október</c:v>
                </c:pt>
                <c:pt idx="11">
                  <c:v>november</c:v>
                </c:pt>
                <c:pt idx="12">
                  <c:v>december</c:v>
                </c:pt>
                <c:pt idx="13">
                  <c:v>dorovnanie</c:v>
                </c:pt>
              </c:strCache>
            </c:strRef>
          </c:cat>
          <c:val>
            <c:numRef>
              <c:f>'[2]porovnanie '!$A$16:$N$16</c:f>
              <c:numCache>
                <c:formatCode>General</c:formatCode>
                <c:ptCount val="14"/>
                <c:pt idx="0">
                  <c:v>2015</c:v>
                </c:pt>
                <c:pt idx="1">
                  <c:v>324518</c:v>
                </c:pt>
                <c:pt idx="2">
                  <c:v>283808</c:v>
                </c:pt>
                <c:pt idx="3">
                  <c:v>232722</c:v>
                </c:pt>
                <c:pt idx="4">
                  <c:v>298682</c:v>
                </c:pt>
                <c:pt idx="5">
                  <c:v>183663</c:v>
                </c:pt>
                <c:pt idx="6">
                  <c:v>152968</c:v>
                </c:pt>
                <c:pt idx="7">
                  <c:v>269184</c:v>
                </c:pt>
                <c:pt idx="8">
                  <c:v>269866</c:v>
                </c:pt>
                <c:pt idx="9">
                  <c:v>249090</c:v>
                </c:pt>
                <c:pt idx="10">
                  <c:v>249159</c:v>
                </c:pt>
                <c:pt idx="11">
                  <c:v>252162</c:v>
                </c:pt>
                <c:pt idx="12">
                  <c:v>261013</c:v>
                </c:pt>
                <c:pt idx="13">
                  <c:v>19988.419999999998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9F9-4F0F-9E3C-539A5567837A}"/>
            </c:ext>
          </c:extLst>
        </c:ser>
        <c:ser>
          <c:idx val="11"/>
          <c:order val="11"/>
          <c:invertIfNegative val="0"/>
          <c:cat>
            <c:strRef>
              <c:f>'[2]porovnanie '!$A$5:$N$5</c:f>
              <c:strCache>
                <c:ptCount val="14"/>
                <c:pt idx="0">
                  <c:v>Rok</c:v>
                </c:pt>
                <c:pt idx="1">
                  <c:v>január</c:v>
                </c:pt>
                <c:pt idx="2">
                  <c:v>február</c:v>
                </c:pt>
                <c:pt idx="3">
                  <c:v>marec</c:v>
                </c:pt>
                <c:pt idx="4">
                  <c:v>apríl</c:v>
                </c:pt>
                <c:pt idx="5">
                  <c:v>máj</c:v>
                </c:pt>
                <c:pt idx="6">
                  <c:v>jún</c:v>
                </c:pt>
                <c:pt idx="7">
                  <c:v>júl</c:v>
                </c:pt>
                <c:pt idx="8">
                  <c:v>august</c:v>
                </c:pt>
                <c:pt idx="9">
                  <c:v>september</c:v>
                </c:pt>
                <c:pt idx="10">
                  <c:v>október</c:v>
                </c:pt>
                <c:pt idx="11">
                  <c:v>november</c:v>
                </c:pt>
                <c:pt idx="12">
                  <c:v>december</c:v>
                </c:pt>
                <c:pt idx="13">
                  <c:v>dorovnanie</c:v>
                </c:pt>
              </c:strCache>
            </c:strRef>
          </c:cat>
          <c:val>
            <c:numRef>
              <c:f>'[2]porovnanie '!$A$17:$N$17</c:f>
              <c:numCache>
                <c:formatCode>General</c:formatCode>
                <c:ptCount val="14"/>
                <c:pt idx="0">
                  <c:v>2016</c:v>
                </c:pt>
                <c:pt idx="1">
                  <c:v>369392</c:v>
                </c:pt>
                <c:pt idx="2">
                  <c:v>312177</c:v>
                </c:pt>
                <c:pt idx="3">
                  <c:v>263638</c:v>
                </c:pt>
                <c:pt idx="4">
                  <c:v>327228</c:v>
                </c:pt>
                <c:pt idx="5">
                  <c:v>144600</c:v>
                </c:pt>
                <c:pt idx="6">
                  <c:v>256741</c:v>
                </c:pt>
                <c:pt idx="7">
                  <c:v>304727</c:v>
                </c:pt>
                <c:pt idx="8">
                  <c:v>290805</c:v>
                </c:pt>
                <c:pt idx="9">
                  <c:v>273729</c:v>
                </c:pt>
                <c:pt idx="10">
                  <c:v>284181</c:v>
                </c:pt>
                <c:pt idx="11">
                  <c:v>285417</c:v>
                </c:pt>
                <c:pt idx="12">
                  <c:v>287332</c:v>
                </c:pt>
                <c:pt idx="13">
                  <c:v>39286.300000000003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9F9-4F0F-9E3C-539A5567837A}"/>
            </c:ext>
          </c:extLst>
        </c:ser>
        <c:ser>
          <c:idx val="12"/>
          <c:order val="12"/>
          <c:invertIfNegative val="0"/>
          <c:cat>
            <c:strRef>
              <c:f>'[2]porovnanie '!$A$5:$N$5</c:f>
              <c:strCache>
                <c:ptCount val="14"/>
                <c:pt idx="0">
                  <c:v>Rok</c:v>
                </c:pt>
                <c:pt idx="1">
                  <c:v>január</c:v>
                </c:pt>
                <c:pt idx="2">
                  <c:v>február</c:v>
                </c:pt>
                <c:pt idx="3">
                  <c:v>marec</c:v>
                </c:pt>
                <c:pt idx="4">
                  <c:v>apríl</c:v>
                </c:pt>
                <c:pt idx="5">
                  <c:v>máj</c:v>
                </c:pt>
                <c:pt idx="6">
                  <c:v>jún</c:v>
                </c:pt>
                <c:pt idx="7">
                  <c:v>júl</c:v>
                </c:pt>
                <c:pt idx="8">
                  <c:v>august</c:v>
                </c:pt>
                <c:pt idx="9">
                  <c:v>september</c:v>
                </c:pt>
                <c:pt idx="10">
                  <c:v>október</c:v>
                </c:pt>
                <c:pt idx="11">
                  <c:v>november</c:v>
                </c:pt>
                <c:pt idx="12">
                  <c:v>december</c:v>
                </c:pt>
                <c:pt idx="13">
                  <c:v>dorovnanie</c:v>
                </c:pt>
              </c:strCache>
            </c:strRef>
          </c:cat>
          <c:val>
            <c:numRef>
              <c:f>'[2]porovnanie '!$A$18:$N$18</c:f>
              <c:numCache>
                <c:formatCode>General</c:formatCode>
                <c:ptCount val="14"/>
                <c:pt idx="0">
                  <c:v>2017</c:v>
                </c:pt>
                <c:pt idx="1">
                  <c:v>398183</c:v>
                </c:pt>
                <c:pt idx="2">
                  <c:v>350751</c:v>
                </c:pt>
                <c:pt idx="3">
                  <c:v>283346</c:v>
                </c:pt>
                <c:pt idx="4">
                  <c:v>343823</c:v>
                </c:pt>
                <c:pt idx="5">
                  <c:v>161659</c:v>
                </c:pt>
                <c:pt idx="6">
                  <c:v>256674</c:v>
                </c:pt>
                <c:pt idx="7">
                  <c:v>328939</c:v>
                </c:pt>
                <c:pt idx="8">
                  <c:v>329001</c:v>
                </c:pt>
                <c:pt idx="9">
                  <c:v>301842</c:v>
                </c:pt>
                <c:pt idx="10">
                  <c:v>311067</c:v>
                </c:pt>
                <c:pt idx="11">
                  <c:v>314380</c:v>
                </c:pt>
                <c:pt idx="12">
                  <c:v>314452</c:v>
                </c:pt>
                <c:pt idx="13">
                  <c:v>26679.11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9F9-4F0F-9E3C-539A556783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9267056"/>
        <c:axId val="1"/>
      </c:barChart>
      <c:catAx>
        <c:axId val="539267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53926705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k-SK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k-SK"/>
    </a:p>
  </c:txPr>
  <c:printSettings>
    <c:headerFooter/>
    <c:pageMargins b="0.74803149606299268" l="0.70866141732283516" r="0.70866141732283516" t="0.74803149606299268" header="0.31496062992126028" footer="0.31496062992126028"/>
    <c:pageSetup orientation="landscape"/>
  </c:printSettings>
</c:chartSpace>
</file>

<file path=xl/charts/chart6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49D-4533-BC13-C14BF832E0CC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149D-4533-BC13-C14BF832E0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9269680"/>
        <c:axId val="1"/>
        <c:axId val="0"/>
      </c:bar3DChart>
      <c:catAx>
        <c:axId val="539269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3926968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D66-41C9-9F57-DB7039C9E3B1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4D66-41C9-9F57-DB7039C9E3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1507144"/>
        <c:axId val="1"/>
        <c:axId val="0"/>
      </c:bar3DChart>
      <c:catAx>
        <c:axId val="501507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0150714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6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5A7-42C4-9243-65EAD5E43401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C5A7-42C4-9243-65EAD5E43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9272304"/>
        <c:axId val="1"/>
        <c:axId val="0"/>
      </c:bar3DChart>
      <c:catAx>
        <c:axId val="539272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3927230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6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9D5-4CC7-B6A3-269EB9B88592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E9D5-4CC7-B6A3-269EB9B885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9274600"/>
        <c:axId val="1"/>
      </c:barChart>
      <c:catAx>
        <c:axId val="539274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392746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6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1AE-4C67-8149-4790B5D69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9277224"/>
        <c:axId val="1"/>
        <c:axId val="0"/>
      </c:bar3DChart>
      <c:catAx>
        <c:axId val="539277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3927722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6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DFF-4FA8-95A1-5CABB91501ED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FDFF-4FA8-95A1-5CABB91501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9279848"/>
        <c:axId val="1"/>
        <c:axId val="0"/>
      </c:bar3DChart>
      <c:catAx>
        <c:axId val="539279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39279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6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F3B-4253-ADB9-49814AF4C326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1F3B-4253-ADB9-49814AF4C3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9282144"/>
        <c:axId val="1"/>
        <c:axId val="0"/>
      </c:bar3DChart>
      <c:catAx>
        <c:axId val="53928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3928214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6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814-4881-9B95-B5B3F3E0D068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F814-4881-9B95-B5B3F3E0D0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9284440"/>
        <c:axId val="1"/>
      </c:barChart>
      <c:catAx>
        <c:axId val="539284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3928444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6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BC4-4524-B2B0-06A20BD78A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9287064"/>
        <c:axId val="1"/>
        <c:axId val="0"/>
      </c:bar3DChart>
      <c:catAx>
        <c:axId val="539287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392870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6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E1F-4B68-BB4B-8F104B88B0FC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8E1F-4B68-BB4B-8F104B88B0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9289688"/>
        <c:axId val="1"/>
        <c:axId val="0"/>
      </c:bar3DChart>
      <c:catAx>
        <c:axId val="539289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39289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6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DFA-43E3-80A8-B542EA9BA256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6DFA-43E3-80A8-B542EA9BA2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9291984"/>
        <c:axId val="1"/>
        <c:axId val="0"/>
      </c:bar3DChart>
      <c:catAx>
        <c:axId val="539291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3929198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6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9BD-4115-89FE-034E04518436}"/>
            </c:ext>
          </c:extLst>
        </c:ser>
        <c:ser>
          <c:idx val="1"/>
          <c:order val="1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9BD-4115-89FE-034E04518436}"/>
            </c:ext>
          </c:extLst>
        </c:ser>
        <c:ser>
          <c:idx val="2"/>
          <c:order val="2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79BD-4115-89FE-034E04518436}"/>
            </c:ext>
          </c:extLst>
        </c:ser>
        <c:ser>
          <c:idx val="3"/>
          <c:order val="3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79BD-4115-89FE-034E04518436}"/>
            </c:ext>
          </c:extLst>
        </c:ser>
        <c:ser>
          <c:idx val="4"/>
          <c:order val="4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79BD-4115-89FE-034E04518436}"/>
            </c:ext>
          </c:extLst>
        </c:ser>
        <c:ser>
          <c:idx val="5"/>
          <c:order val="5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79BD-4115-89FE-034E04518436}"/>
            </c:ext>
          </c:extLst>
        </c:ser>
        <c:ser>
          <c:idx val="6"/>
          <c:order val="6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6-79BD-4115-89FE-034E04518436}"/>
            </c:ext>
          </c:extLst>
        </c:ser>
        <c:ser>
          <c:idx val="7"/>
          <c:order val="7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79BD-4115-89FE-034E045184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9294280"/>
        <c:axId val="1"/>
      </c:barChart>
      <c:catAx>
        <c:axId val="539294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53929428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k-SK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k-SK"/>
    </a:p>
  </c:txPr>
  <c:printSettings>
    <c:headerFooter/>
    <c:pageMargins b="0.74803149606299235" l="0.70866141732283494" r="0.70866141732283494" t="0.74803149606299235" header="0.31496062992126006" footer="0.31496062992126006"/>
    <c:pageSetup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1CF-44A2-B15F-D9697AD50862}"/>
            </c:ext>
          </c:extLst>
        </c:ser>
        <c:ser>
          <c:idx val="1"/>
          <c:order val="1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B1CF-44A2-B15F-D9697AD50862}"/>
            </c:ext>
          </c:extLst>
        </c:ser>
        <c:ser>
          <c:idx val="2"/>
          <c:order val="2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B1CF-44A2-B15F-D9697AD50862}"/>
            </c:ext>
          </c:extLst>
        </c:ser>
        <c:ser>
          <c:idx val="3"/>
          <c:order val="3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B1CF-44A2-B15F-D9697AD50862}"/>
            </c:ext>
          </c:extLst>
        </c:ser>
        <c:ser>
          <c:idx val="4"/>
          <c:order val="4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B1CF-44A2-B15F-D9697AD50862}"/>
            </c:ext>
          </c:extLst>
        </c:ser>
        <c:ser>
          <c:idx val="5"/>
          <c:order val="5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B1CF-44A2-B15F-D9697AD50862}"/>
            </c:ext>
          </c:extLst>
        </c:ser>
        <c:ser>
          <c:idx val="6"/>
          <c:order val="6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6-B1CF-44A2-B15F-D9697AD50862}"/>
            </c:ext>
          </c:extLst>
        </c:ser>
        <c:ser>
          <c:idx val="7"/>
          <c:order val="7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B1CF-44A2-B15F-D9697AD508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440792"/>
        <c:axId val="1"/>
      </c:barChart>
      <c:catAx>
        <c:axId val="481440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48144079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k-SK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k-SK"/>
    </a:p>
  </c:txPr>
  <c:printSettings>
    <c:headerFooter/>
    <c:pageMargins b="0.74803149606299268" l="0.70866141732283516" r="0.70866141732283516" t="0.74803149606299268" header="0.31496062992126028" footer="0.31496062992126028"/>
    <c:pageSetup orientation="landscape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68D-474F-9221-90A3D3A2A97F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E68D-474F-9221-90A3D3A2A9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1509768"/>
        <c:axId val="1"/>
        <c:axId val="0"/>
      </c:bar3DChart>
      <c:catAx>
        <c:axId val="501509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0150976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7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42A-49AC-BE76-6D9059B37C35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642A-49AC-BE76-6D9059B37C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9296904"/>
        <c:axId val="1"/>
        <c:axId val="0"/>
      </c:bar3DChart>
      <c:catAx>
        <c:axId val="539296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3929690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7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7A2-4BBB-9646-443BA2A29700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17A2-4BBB-9646-443BA2A29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9299200"/>
        <c:axId val="1"/>
      </c:barChart>
      <c:catAx>
        <c:axId val="539299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392992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7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41C-4B00-93B8-9CF489C9EB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9301824"/>
        <c:axId val="1"/>
        <c:axId val="0"/>
      </c:bar3DChart>
      <c:catAx>
        <c:axId val="539301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3930182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7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067-4AF3-91A2-3A0CF92BC30D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9067-4AF3-91A2-3A0CF92BC3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9304448"/>
        <c:axId val="1"/>
        <c:axId val="0"/>
      </c:bar3DChart>
      <c:catAx>
        <c:axId val="539304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39304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7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7CF-4400-B7C8-BDE1DCC34088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87CF-4400-B7C8-BDE1DCC34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9306744"/>
        <c:axId val="1"/>
        <c:axId val="0"/>
      </c:bar3DChart>
      <c:catAx>
        <c:axId val="539306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3930674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7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EDA-4D14-8A56-6AE1C5E480C3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BEDA-4D14-8A56-6AE1C5E480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9309040"/>
        <c:axId val="1"/>
      </c:barChart>
      <c:catAx>
        <c:axId val="539309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3930904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7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573-4B55-96A3-CC2C5EC660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9311664"/>
        <c:axId val="1"/>
        <c:axId val="0"/>
      </c:bar3DChart>
      <c:catAx>
        <c:axId val="53931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393116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7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A7C-42A9-A740-CE9B006F4B4D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DA7C-42A9-A740-CE9B006F4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9314288"/>
        <c:axId val="1"/>
        <c:axId val="0"/>
      </c:bar3DChart>
      <c:catAx>
        <c:axId val="539314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39314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7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69F-4D13-9EA8-ACE25F713455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069F-4D13-9EA8-ACE25F7134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9316584"/>
        <c:axId val="1"/>
        <c:axId val="0"/>
      </c:bar3DChart>
      <c:catAx>
        <c:axId val="539316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3931658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7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194-48E8-8CB9-053FDC7C9911}"/>
            </c:ext>
          </c:extLst>
        </c:ser>
        <c:ser>
          <c:idx val="1"/>
          <c:order val="1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F194-48E8-8CB9-053FDC7C9911}"/>
            </c:ext>
          </c:extLst>
        </c:ser>
        <c:ser>
          <c:idx val="2"/>
          <c:order val="2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F194-48E8-8CB9-053FDC7C9911}"/>
            </c:ext>
          </c:extLst>
        </c:ser>
        <c:ser>
          <c:idx val="3"/>
          <c:order val="3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F194-48E8-8CB9-053FDC7C9911}"/>
            </c:ext>
          </c:extLst>
        </c:ser>
        <c:ser>
          <c:idx val="4"/>
          <c:order val="4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F194-48E8-8CB9-053FDC7C9911}"/>
            </c:ext>
          </c:extLst>
        </c:ser>
        <c:ser>
          <c:idx val="5"/>
          <c:order val="5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F194-48E8-8CB9-053FDC7C9911}"/>
            </c:ext>
          </c:extLst>
        </c:ser>
        <c:ser>
          <c:idx val="6"/>
          <c:order val="6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6-F194-48E8-8CB9-053FDC7C9911}"/>
            </c:ext>
          </c:extLst>
        </c:ser>
        <c:ser>
          <c:idx val="7"/>
          <c:order val="7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F194-48E8-8CB9-053FDC7C9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9318880"/>
        <c:axId val="1"/>
      </c:barChart>
      <c:catAx>
        <c:axId val="539318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53931888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k-SK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k-SK"/>
    </a:p>
  </c:txPr>
  <c:printSettings>
    <c:headerFooter/>
    <c:pageMargins b="0.74803149606299268" l="0.70866141732283516" r="0.70866141732283516" t="0.74803149606299268" header="0.31496062992126028" footer="0.31496062992126028"/>
    <c:pageSetup orientation="landscape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CB7-4314-81A0-13F02ADA7CBD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9CB7-4314-81A0-13F02ADA7C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1512064"/>
        <c:axId val="1"/>
      </c:barChart>
      <c:catAx>
        <c:axId val="501512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015120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7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E65-4CC1-A9DB-3607207D78B1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0E65-4CC1-A9DB-3607207D7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9321504"/>
        <c:axId val="1"/>
        <c:axId val="0"/>
      </c:bar3DChart>
      <c:catAx>
        <c:axId val="539321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3932150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151-4C83-BA15-6191DF599074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3151-4C83-BA15-6191DF5990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9324128"/>
        <c:axId val="1"/>
        <c:axId val="0"/>
      </c:bar3DChart>
      <c:catAx>
        <c:axId val="539324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3932412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7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9E2-41DF-BCD7-87243DCD4212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F9E2-41DF-BCD7-87243DCD42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9326424"/>
        <c:axId val="1"/>
      </c:barChart>
      <c:catAx>
        <c:axId val="539326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393264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7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836-4142-8EC5-2E737276B0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9329048"/>
        <c:axId val="1"/>
        <c:axId val="0"/>
      </c:bar3DChart>
      <c:catAx>
        <c:axId val="539329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393290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7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D36-486D-8336-58CB5A5B72E3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AD36-486D-8336-58CB5A5B72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9331672"/>
        <c:axId val="1"/>
        <c:axId val="0"/>
      </c:bar3DChart>
      <c:catAx>
        <c:axId val="539331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39331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7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6DB-4669-8C2D-131E9F0AE172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46DB-4669-8C2D-131E9F0AE1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9333968"/>
        <c:axId val="1"/>
        <c:axId val="0"/>
      </c:bar3DChart>
      <c:catAx>
        <c:axId val="539333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3933396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7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0F6-4596-82F1-602DF928EFDF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A0F6-4596-82F1-602DF928EF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9336264"/>
        <c:axId val="1"/>
      </c:barChart>
      <c:catAx>
        <c:axId val="539336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393362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7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562-4B36-A0EC-281A327B72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9338888"/>
        <c:axId val="1"/>
        <c:axId val="0"/>
      </c:bar3DChart>
      <c:catAx>
        <c:axId val="539338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393388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7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CD8-41C5-B33F-BF7BB55C3771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CCD8-41C5-B33F-BF7BB55C37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9341512"/>
        <c:axId val="1"/>
        <c:axId val="0"/>
      </c:bar3DChart>
      <c:catAx>
        <c:axId val="539341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393415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7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D45-4AFA-B689-8966A9D4BBA3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D45-4AFA-B689-8966A9D4B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9343808"/>
        <c:axId val="1"/>
        <c:axId val="0"/>
      </c:bar3DChart>
      <c:catAx>
        <c:axId val="539343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3934380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CC6-452D-9F62-BF90CD0A20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1514688"/>
        <c:axId val="1"/>
        <c:axId val="0"/>
      </c:bar3DChart>
      <c:catAx>
        <c:axId val="501514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015146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7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Lit>
              <c:formatCode>General</c:formatCode>
              <c:ptCount val="13"/>
              <c:pt idx="0">
                <c:v>143661.16</c:v>
              </c:pt>
              <c:pt idx="1">
                <c:v>202082.22</c:v>
              </c:pt>
              <c:pt idx="2">
                <c:v>129514.04</c:v>
              </c:pt>
              <c:pt idx="3">
                <c:v>262526.78999999899</c:v>
              </c:pt>
              <c:pt idx="4">
                <c:v>202736.37</c:v>
              </c:pt>
              <c:pt idx="5">
                <c:v>50146.29</c:v>
              </c:pt>
              <c:pt idx="6">
                <c:v>153615.609999999</c:v>
              </c:pt>
              <c:pt idx="7">
                <c:v>180702.62</c:v>
              </c:pt>
              <c:pt idx="8">
                <c:v>145498.9</c:v>
              </c:pt>
              <c:pt idx="9">
                <c:v>162257.29</c:v>
              </c:pt>
              <c:pt idx="10">
                <c:v>164809.829999999</c:v>
              </c:pt>
              <c:pt idx="11">
                <c:v>155932.32</c:v>
              </c:pt>
              <c:pt idx="12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CFC-438E-8234-DF708B19FEBF}"/>
            </c:ext>
          </c:extLst>
        </c:ser>
        <c:ser>
          <c:idx val="1"/>
          <c:order val="1"/>
          <c:invertIfNegative val="0"/>
          <c:val>
            <c:numLit>
              <c:formatCode>General</c:formatCode>
              <c:ptCount val="13"/>
              <c:pt idx="0">
                <c:v>253313.58</c:v>
              </c:pt>
              <c:pt idx="1">
                <c:v>213991.97</c:v>
              </c:pt>
              <c:pt idx="2">
                <c:v>143848.37</c:v>
              </c:pt>
              <c:pt idx="3">
                <c:v>252332.37</c:v>
              </c:pt>
              <c:pt idx="4">
                <c:v>170773.35</c:v>
              </c:pt>
              <c:pt idx="5">
                <c:v>26478.76</c:v>
              </c:pt>
              <c:pt idx="6">
                <c:v>178074.39</c:v>
              </c:pt>
              <c:pt idx="7">
                <c:v>188472.42</c:v>
              </c:pt>
              <c:pt idx="8">
                <c:v>165313.019999999</c:v>
              </c:pt>
              <c:pt idx="9">
                <c:v>171592.64</c:v>
              </c:pt>
              <c:pt idx="10">
                <c:v>183134.04</c:v>
              </c:pt>
              <c:pt idx="11">
                <c:v>182772.46</c:v>
              </c:pt>
              <c:pt idx="12">
                <c:v>116641.9</c:v>
              </c:pt>
            </c:numLit>
          </c:val>
          <c:extLst>
            <c:ext xmlns:c16="http://schemas.microsoft.com/office/drawing/2014/chart" uri="{C3380CC4-5D6E-409C-BE32-E72D297353CC}">
              <c16:uniqueId val="{00000001-1CFC-438E-8234-DF708B19FEBF}"/>
            </c:ext>
          </c:extLst>
        </c:ser>
        <c:ser>
          <c:idx val="2"/>
          <c:order val="2"/>
          <c:invertIfNegative val="0"/>
          <c:val>
            <c:numLit>
              <c:formatCode>General</c:formatCode>
              <c:ptCount val="13"/>
              <c:pt idx="0">
                <c:v>269742.12</c:v>
              </c:pt>
              <c:pt idx="1">
                <c:v>228563.63</c:v>
              </c:pt>
              <c:pt idx="2">
                <c:v>162363.269999999</c:v>
              </c:pt>
              <c:pt idx="3">
                <c:v>233390.92</c:v>
              </c:pt>
              <c:pt idx="4">
                <c:v>232693.62</c:v>
              </c:pt>
              <c:pt idx="5">
                <c:v>21423.89</c:v>
              </c:pt>
              <c:pt idx="6">
                <c:v>188255.13</c:v>
              </c:pt>
              <c:pt idx="7">
                <c:v>211266.45</c:v>
              </c:pt>
              <c:pt idx="8">
                <c:v>184705.01</c:v>
              </c:pt>
              <c:pt idx="9">
                <c:v>195210.25</c:v>
              </c:pt>
              <c:pt idx="10">
                <c:v>206070.24</c:v>
              </c:pt>
              <c:pt idx="11">
                <c:v>201237.14</c:v>
              </c:pt>
              <c:pt idx="12">
                <c:v>19256.54</c:v>
              </c:pt>
            </c:numLit>
          </c:val>
          <c:extLst>
            <c:ext xmlns:c16="http://schemas.microsoft.com/office/drawing/2014/chart" uri="{C3380CC4-5D6E-409C-BE32-E72D297353CC}">
              <c16:uniqueId val="{00000002-1CFC-438E-8234-DF708B19FEBF}"/>
            </c:ext>
          </c:extLst>
        </c:ser>
        <c:ser>
          <c:idx val="3"/>
          <c:order val="3"/>
          <c:invertIfNegative val="0"/>
          <c:val>
            <c:numLit>
              <c:formatCode>General</c:formatCode>
              <c:ptCount val="13"/>
              <c:pt idx="0">
                <c:v>313339.84000000003</c:v>
              </c:pt>
              <c:pt idx="1">
                <c:v>261941.35</c:v>
              </c:pt>
              <c:pt idx="2">
                <c:v>195960.3</c:v>
              </c:pt>
              <c:pt idx="3">
                <c:v>302535.75</c:v>
              </c:pt>
              <c:pt idx="4">
                <c:v>213886.58</c:v>
              </c:pt>
              <c:pt idx="5">
                <c:v>132816.87</c:v>
              </c:pt>
              <c:pt idx="6">
                <c:v>226465.21</c:v>
              </c:pt>
              <c:pt idx="7">
                <c:v>249186.35</c:v>
              </c:pt>
              <c:pt idx="8">
                <c:v>216064.76</c:v>
              </c:pt>
              <c:pt idx="9">
                <c:v>229690.37</c:v>
              </c:pt>
              <c:pt idx="10">
                <c:v>237204.81</c:v>
              </c:pt>
              <c:pt idx="11">
                <c:v>224744.9</c:v>
              </c:pt>
              <c:pt idx="12">
                <c:v>41158.239999999903</c:v>
              </c:pt>
            </c:numLit>
          </c:val>
          <c:extLst>
            <c:ext xmlns:c16="http://schemas.microsoft.com/office/drawing/2014/chart" uri="{C3380CC4-5D6E-409C-BE32-E72D297353CC}">
              <c16:uniqueId val="{00000003-1CFC-438E-8234-DF708B19FEBF}"/>
            </c:ext>
          </c:extLst>
        </c:ser>
        <c:ser>
          <c:idx val="4"/>
          <c:order val="4"/>
          <c:invertIfNegative val="0"/>
          <c:val>
            <c:numLit>
              <c:formatCode>General</c:formatCode>
              <c:ptCount val="13"/>
              <c:pt idx="0">
                <c:v>360664</c:v>
              </c:pt>
              <c:pt idx="1">
                <c:v>245807</c:v>
              </c:pt>
              <c:pt idx="2">
                <c:v>215731</c:v>
              </c:pt>
              <c:pt idx="3">
                <c:v>349057</c:v>
              </c:pt>
              <c:pt idx="4">
                <c:v>135228</c:v>
              </c:pt>
              <c:pt idx="5">
                <c:v>120488</c:v>
              </c:pt>
              <c:pt idx="6">
                <c:v>192765</c:v>
              </c:pt>
              <c:pt idx="7">
                <c:v>211486</c:v>
              </c:pt>
              <c:pt idx="8">
                <c:v>182700</c:v>
              </c:pt>
              <c:pt idx="9">
                <c:v>194085</c:v>
              </c:pt>
              <c:pt idx="10">
                <c:v>198783</c:v>
              </c:pt>
              <c:pt idx="11">
                <c:v>187232</c:v>
              </c:pt>
              <c:pt idx="12">
                <c:v>49619.03</c:v>
              </c:pt>
            </c:numLit>
          </c:val>
          <c:extLst>
            <c:ext xmlns:c16="http://schemas.microsoft.com/office/drawing/2014/chart" uri="{C3380CC4-5D6E-409C-BE32-E72D297353CC}">
              <c16:uniqueId val="{00000004-1CFC-438E-8234-DF708B19FEBF}"/>
            </c:ext>
          </c:extLst>
        </c:ser>
        <c:ser>
          <c:idx val="5"/>
          <c:order val="5"/>
          <c:invertIfNegative val="0"/>
          <c:val>
            <c:numLit>
              <c:formatCode>General</c:formatCode>
              <c:ptCount val="13"/>
              <c:pt idx="0">
                <c:v>290047</c:v>
              </c:pt>
              <c:pt idx="1">
                <c:v>227179</c:v>
              </c:pt>
              <c:pt idx="2">
                <c:v>179997</c:v>
              </c:pt>
              <c:pt idx="3">
                <c:v>243473</c:v>
              </c:pt>
              <c:pt idx="4">
                <c:v>68463</c:v>
              </c:pt>
              <c:pt idx="5">
                <c:v>29514</c:v>
              </c:pt>
              <c:pt idx="6">
                <c:v>188375</c:v>
              </c:pt>
              <c:pt idx="7">
                <c:v>209950</c:v>
              </c:pt>
              <c:pt idx="8">
                <c:v>193666</c:v>
              </c:pt>
              <c:pt idx="9">
                <c:v>195649</c:v>
              </c:pt>
              <c:pt idx="10">
                <c:v>203189</c:v>
              </c:pt>
              <c:pt idx="11">
                <c:v>199637</c:v>
              </c:pt>
              <c:pt idx="12">
                <c:v>-70554.13</c:v>
              </c:pt>
            </c:numLit>
          </c:val>
          <c:extLst>
            <c:ext xmlns:c16="http://schemas.microsoft.com/office/drawing/2014/chart" uri="{C3380CC4-5D6E-409C-BE32-E72D297353CC}">
              <c16:uniqueId val="{00000005-1CFC-438E-8234-DF708B19FEBF}"/>
            </c:ext>
          </c:extLst>
        </c:ser>
        <c:ser>
          <c:idx val="6"/>
          <c:order val="6"/>
          <c:invertIfNegative val="0"/>
          <c:val>
            <c:numLit>
              <c:formatCode>General</c:formatCode>
              <c:ptCount val="13"/>
              <c:pt idx="0">
                <c:v>290050</c:v>
              </c:pt>
              <c:pt idx="1">
                <c:v>249508</c:v>
              </c:pt>
              <c:pt idx="2">
                <c:v>194748</c:v>
              </c:pt>
              <c:pt idx="3">
                <c:v>257717</c:v>
              </c:pt>
              <c:pt idx="4">
                <c:v>96082</c:v>
              </c:pt>
              <c:pt idx="5">
                <c:v>80868</c:v>
              </c:pt>
              <c:pt idx="6">
                <c:v>220373</c:v>
              </c:pt>
              <c:pt idx="7">
                <c:v>227633</c:v>
              </c:pt>
              <c:pt idx="8">
                <c:v>216812</c:v>
              </c:pt>
              <c:pt idx="9">
                <c:v>225214</c:v>
              </c:pt>
              <c:pt idx="10">
                <c:v>229256</c:v>
              </c:pt>
              <c:pt idx="11">
                <c:v>217622</c:v>
              </c:pt>
              <c:pt idx="12">
                <c:v>8085.98</c:v>
              </c:pt>
            </c:numLit>
          </c:val>
          <c:extLst>
            <c:ext xmlns:c16="http://schemas.microsoft.com/office/drawing/2014/chart" uri="{C3380CC4-5D6E-409C-BE32-E72D297353CC}">
              <c16:uniqueId val="{00000006-1CFC-438E-8234-DF708B19FEBF}"/>
            </c:ext>
          </c:extLst>
        </c:ser>
        <c:ser>
          <c:idx val="7"/>
          <c:order val="7"/>
          <c:invertIfNegative val="0"/>
          <c:val>
            <c:numLit>
              <c:formatCode>General</c:formatCode>
              <c:ptCount val="13"/>
              <c:pt idx="0">
                <c:v>297700</c:v>
              </c:pt>
              <c:pt idx="1">
                <c:v>258847</c:v>
              </c:pt>
              <c:pt idx="2">
                <c:v>216521</c:v>
              </c:pt>
              <c:pt idx="3">
                <c:v>264552</c:v>
              </c:pt>
              <c:pt idx="4">
                <c:v>138180</c:v>
              </c:pt>
              <c:pt idx="5">
                <c:v>155901</c:v>
              </c:pt>
              <c:pt idx="6">
                <c:v>241275</c:v>
              </c:pt>
              <c:pt idx="7">
                <c:v>238059</c:v>
              </c:pt>
              <c:pt idx="8">
                <c:v>222538</c:v>
              </c:pt>
              <c:pt idx="9">
                <c:v>224655</c:v>
              </c:pt>
              <c:pt idx="10">
                <c:v>231337</c:v>
              </c:pt>
              <c:pt idx="11">
                <c:v>227390</c:v>
              </c:pt>
              <c:pt idx="12">
                <c:v>-11915.9</c:v>
              </c:pt>
            </c:numLit>
          </c:val>
          <c:extLst>
            <c:ext xmlns:c16="http://schemas.microsoft.com/office/drawing/2014/chart" uri="{C3380CC4-5D6E-409C-BE32-E72D297353CC}">
              <c16:uniqueId val="{00000007-1CFC-438E-8234-DF708B19FE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9346104"/>
        <c:axId val="1"/>
      </c:barChart>
      <c:catAx>
        <c:axId val="539346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53934610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k-SK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k-SK"/>
    </a:p>
  </c:txPr>
  <c:printSettings>
    <c:headerFooter/>
    <c:pageMargins b="0.74803149606299268" l="0.70866141732283516" r="0.70866141732283516" t="0.74803149606299268" header="0.31496062992126028" footer="0.31496062992126028"/>
    <c:pageSetup orientation="landscape"/>
  </c:printSettings>
</c:chartSpace>
</file>

<file path=xl/charts/chart7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071-437B-9204-1D7F36DFE22D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1071-437B-9204-1D7F36DFE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9348728"/>
        <c:axId val="1"/>
        <c:axId val="0"/>
      </c:bar3DChart>
      <c:catAx>
        <c:axId val="539348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3934872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3CD-45D1-A414-3A46625145AE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A3CD-45D1-A414-3A4662514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9351024"/>
        <c:axId val="1"/>
      </c:barChart>
      <c:catAx>
        <c:axId val="539351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393510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78" r="0.75000000000000078" t="1" header="0.49212598450000034" footer="0.49212598450000034"/>
    <c:pageSetup/>
  </c:printSettings>
</c:chartSpace>
</file>

<file path=xl/charts/chart7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7A3-4CC8-8B63-303111D4C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9353648"/>
        <c:axId val="1"/>
        <c:axId val="0"/>
      </c:bar3DChart>
      <c:catAx>
        <c:axId val="539353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393536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78" r="0.75000000000000078" t="1" header="0.49212598450000034" footer="0.49212598450000034"/>
    <c:pageSetup/>
  </c:printSettings>
</c:chartSpace>
</file>

<file path=xl/charts/chart7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6BB-4EA2-94BE-B397DF466177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A6BB-4EA2-94BE-B397DF4661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9356272"/>
        <c:axId val="1"/>
        <c:axId val="0"/>
      </c:bar3DChart>
      <c:catAx>
        <c:axId val="539356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39356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78" r="0.75000000000000078" t="1" header="0.49212598450000034" footer="0.49212598450000034"/>
    <c:pageSetup/>
  </c:printSettings>
</c:chartSpace>
</file>

<file path=xl/charts/chart7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ADF-43C6-ABD6-831BD23457FF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8ADF-43C6-ABD6-831BD23457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9358568"/>
        <c:axId val="1"/>
        <c:axId val="0"/>
      </c:bar3DChart>
      <c:catAx>
        <c:axId val="539358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3935856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78" r="0.75000000000000078" t="1" header="0.49212598450000034" footer="0.49212598450000034"/>
    <c:pageSetup/>
  </c:printSettings>
</c:chartSpace>
</file>

<file path=xl/charts/chart7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294-4651-8CA1-063BC1C5507A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6294-4651-8CA1-063BC1C550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9360864"/>
        <c:axId val="1"/>
      </c:barChart>
      <c:catAx>
        <c:axId val="539360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393608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78" r="0.75000000000000078" t="1" header="0.49212598450000034" footer="0.49212598450000034"/>
    <c:pageSetup/>
  </c:printSettings>
</c:chartSpace>
</file>

<file path=xl/charts/chart7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5AB-45BD-9DEE-CB0E92F87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9363488"/>
        <c:axId val="1"/>
        <c:axId val="0"/>
      </c:bar3DChart>
      <c:catAx>
        <c:axId val="53936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393634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78" r="0.75000000000000078" t="1" header="0.49212598450000034" footer="0.49212598450000034"/>
    <c:pageSetup/>
  </c:printSettings>
</c:chartSpace>
</file>

<file path=xl/charts/chart7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0C1-48E6-A2F0-622F58D3409A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10C1-48E6-A2F0-622F58D340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9366112"/>
        <c:axId val="1"/>
        <c:axId val="0"/>
      </c:bar3DChart>
      <c:catAx>
        <c:axId val="53936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39366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78" r="0.75000000000000078" t="1" header="0.49212598450000034" footer="0.49212598450000034"/>
    <c:pageSetup/>
  </c:printSettings>
</c:chartSpace>
</file>

<file path=xl/charts/chart7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A93-4FD1-B0BF-CFE736BEF066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FA93-4FD1-B0BF-CFE736BEF0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9368408"/>
        <c:axId val="1"/>
        <c:axId val="0"/>
      </c:bar3DChart>
      <c:catAx>
        <c:axId val="539368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3936840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78" r="0.75000000000000078" t="1" header="0.49212598450000034" footer="0.49212598450000034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597-45EC-AA34-030EA11A021B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F597-45EC-AA34-030EA11A02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2132832"/>
        <c:axId val="1"/>
        <c:axId val="0"/>
      </c:bar3DChart>
      <c:catAx>
        <c:axId val="502132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02132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7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'[2]porovnanie '!$B$5:$N$5</c:f>
              <c:strCache>
                <c:ptCount val="13"/>
                <c:pt idx="0">
                  <c:v>január</c:v>
                </c:pt>
                <c:pt idx="1">
                  <c:v>február</c:v>
                </c:pt>
                <c:pt idx="2">
                  <c:v>marec</c:v>
                </c:pt>
                <c:pt idx="3">
                  <c:v>apríl</c:v>
                </c:pt>
                <c:pt idx="4">
                  <c:v>máj</c:v>
                </c:pt>
                <c:pt idx="5">
                  <c:v>jún</c:v>
                </c:pt>
                <c:pt idx="6">
                  <c:v>júl</c:v>
                </c:pt>
                <c:pt idx="7">
                  <c:v>august</c:v>
                </c:pt>
                <c:pt idx="8">
                  <c:v>september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  <c:pt idx="12">
                  <c:v>dorovnanie</c:v>
                </c:pt>
              </c:strCache>
            </c:strRef>
          </c:cat>
          <c:val>
            <c:numRef>
              <c:f>'[2]porovnanie '!$B$6:$N$6</c:f>
              <c:numCache>
                <c:formatCode>General</c:formatCode>
                <c:ptCount val="13"/>
                <c:pt idx="0">
                  <c:v>143661.16</c:v>
                </c:pt>
                <c:pt idx="1">
                  <c:v>202082.22</c:v>
                </c:pt>
                <c:pt idx="2">
                  <c:v>129514.04</c:v>
                </c:pt>
                <c:pt idx="3">
                  <c:v>262526.78999999998</c:v>
                </c:pt>
                <c:pt idx="4">
                  <c:v>202736.37</c:v>
                </c:pt>
                <c:pt idx="5">
                  <c:v>50146.29</c:v>
                </c:pt>
                <c:pt idx="6">
                  <c:v>153615.60999999999</c:v>
                </c:pt>
                <c:pt idx="7">
                  <c:v>180702.62</c:v>
                </c:pt>
                <c:pt idx="8">
                  <c:v>145498.9</c:v>
                </c:pt>
                <c:pt idx="9">
                  <c:v>162257.29</c:v>
                </c:pt>
                <c:pt idx="10">
                  <c:v>164809.82999999999</c:v>
                </c:pt>
                <c:pt idx="11">
                  <c:v>155932.32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29-4C47-B26D-1463D9703186}"/>
            </c:ext>
          </c:extLst>
        </c:ser>
        <c:ser>
          <c:idx val="1"/>
          <c:order val="1"/>
          <c:invertIfNegative val="0"/>
          <c:cat>
            <c:strRef>
              <c:f>'[2]porovnanie '!$B$5:$N$5</c:f>
              <c:strCache>
                <c:ptCount val="13"/>
                <c:pt idx="0">
                  <c:v>január</c:v>
                </c:pt>
                <c:pt idx="1">
                  <c:v>február</c:v>
                </c:pt>
                <c:pt idx="2">
                  <c:v>marec</c:v>
                </c:pt>
                <c:pt idx="3">
                  <c:v>apríl</c:v>
                </c:pt>
                <c:pt idx="4">
                  <c:v>máj</c:v>
                </c:pt>
                <c:pt idx="5">
                  <c:v>jún</c:v>
                </c:pt>
                <c:pt idx="6">
                  <c:v>júl</c:v>
                </c:pt>
                <c:pt idx="7">
                  <c:v>august</c:v>
                </c:pt>
                <c:pt idx="8">
                  <c:v>september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  <c:pt idx="12">
                  <c:v>dorovnanie</c:v>
                </c:pt>
              </c:strCache>
            </c:strRef>
          </c:cat>
          <c:val>
            <c:numRef>
              <c:f>'[2]porovnanie '!$B$7:$N$7</c:f>
              <c:numCache>
                <c:formatCode>General</c:formatCode>
                <c:ptCount val="13"/>
                <c:pt idx="0">
                  <c:v>253313.58</c:v>
                </c:pt>
                <c:pt idx="1">
                  <c:v>213991.97</c:v>
                </c:pt>
                <c:pt idx="2">
                  <c:v>143848.37</c:v>
                </c:pt>
                <c:pt idx="3">
                  <c:v>252332.37</c:v>
                </c:pt>
                <c:pt idx="4">
                  <c:v>170773.35</c:v>
                </c:pt>
                <c:pt idx="5">
                  <c:v>26478.76</c:v>
                </c:pt>
                <c:pt idx="6">
                  <c:v>178074.39</c:v>
                </c:pt>
                <c:pt idx="7">
                  <c:v>188472.42</c:v>
                </c:pt>
                <c:pt idx="8">
                  <c:v>165313.01999999999</c:v>
                </c:pt>
                <c:pt idx="9">
                  <c:v>171592.64</c:v>
                </c:pt>
                <c:pt idx="10">
                  <c:v>183134.04</c:v>
                </c:pt>
                <c:pt idx="11">
                  <c:v>182772.46</c:v>
                </c:pt>
                <c:pt idx="12">
                  <c:v>116641.9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29-4C47-B26D-1463D9703186}"/>
            </c:ext>
          </c:extLst>
        </c:ser>
        <c:ser>
          <c:idx val="2"/>
          <c:order val="2"/>
          <c:invertIfNegative val="0"/>
          <c:cat>
            <c:strRef>
              <c:f>'[2]porovnanie '!$B$5:$N$5</c:f>
              <c:strCache>
                <c:ptCount val="13"/>
                <c:pt idx="0">
                  <c:v>január</c:v>
                </c:pt>
                <c:pt idx="1">
                  <c:v>február</c:v>
                </c:pt>
                <c:pt idx="2">
                  <c:v>marec</c:v>
                </c:pt>
                <c:pt idx="3">
                  <c:v>apríl</c:v>
                </c:pt>
                <c:pt idx="4">
                  <c:v>máj</c:v>
                </c:pt>
                <c:pt idx="5">
                  <c:v>jún</c:v>
                </c:pt>
                <c:pt idx="6">
                  <c:v>júl</c:v>
                </c:pt>
                <c:pt idx="7">
                  <c:v>august</c:v>
                </c:pt>
                <c:pt idx="8">
                  <c:v>september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  <c:pt idx="12">
                  <c:v>dorovnanie</c:v>
                </c:pt>
              </c:strCache>
            </c:strRef>
          </c:cat>
          <c:val>
            <c:numRef>
              <c:f>'[2]porovnanie '!$B$8:$N$8</c:f>
              <c:numCache>
                <c:formatCode>General</c:formatCode>
                <c:ptCount val="13"/>
                <c:pt idx="0">
                  <c:v>269742.12</c:v>
                </c:pt>
                <c:pt idx="1">
                  <c:v>228563.63</c:v>
                </c:pt>
                <c:pt idx="2">
                  <c:v>162363.26999999999</c:v>
                </c:pt>
                <c:pt idx="3">
                  <c:v>233390.92</c:v>
                </c:pt>
                <c:pt idx="4">
                  <c:v>232693.62</c:v>
                </c:pt>
                <c:pt idx="5">
                  <c:v>21423.89</c:v>
                </c:pt>
                <c:pt idx="6">
                  <c:v>188255.13</c:v>
                </c:pt>
                <c:pt idx="7">
                  <c:v>211266.45</c:v>
                </c:pt>
                <c:pt idx="8">
                  <c:v>184705.01</c:v>
                </c:pt>
                <c:pt idx="9">
                  <c:v>195210.25</c:v>
                </c:pt>
                <c:pt idx="10">
                  <c:v>206070.24</c:v>
                </c:pt>
                <c:pt idx="11">
                  <c:v>201237.14</c:v>
                </c:pt>
                <c:pt idx="12">
                  <c:v>19256.54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29-4C47-B26D-1463D9703186}"/>
            </c:ext>
          </c:extLst>
        </c:ser>
        <c:ser>
          <c:idx val="3"/>
          <c:order val="3"/>
          <c:invertIfNegative val="0"/>
          <c:cat>
            <c:strRef>
              <c:f>'[2]porovnanie '!$B$5:$N$5</c:f>
              <c:strCache>
                <c:ptCount val="13"/>
                <c:pt idx="0">
                  <c:v>január</c:v>
                </c:pt>
                <c:pt idx="1">
                  <c:v>február</c:v>
                </c:pt>
                <c:pt idx="2">
                  <c:v>marec</c:v>
                </c:pt>
                <c:pt idx="3">
                  <c:v>apríl</c:v>
                </c:pt>
                <c:pt idx="4">
                  <c:v>máj</c:v>
                </c:pt>
                <c:pt idx="5">
                  <c:v>jún</c:v>
                </c:pt>
                <c:pt idx="6">
                  <c:v>júl</c:v>
                </c:pt>
                <c:pt idx="7">
                  <c:v>august</c:v>
                </c:pt>
                <c:pt idx="8">
                  <c:v>september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  <c:pt idx="12">
                  <c:v>dorovnanie</c:v>
                </c:pt>
              </c:strCache>
            </c:strRef>
          </c:cat>
          <c:val>
            <c:numRef>
              <c:f>'[2]porovnanie '!$B$9:$N$9</c:f>
              <c:numCache>
                <c:formatCode>General</c:formatCode>
                <c:ptCount val="13"/>
                <c:pt idx="0">
                  <c:v>313339.84000000003</c:v>
                </c:pt>
                <c:pt idx="1">
                  <c:v>261941.35</c:v>
                </c:pt>
                <c:pt idx="2">
                  <c:v>195960.3</c:v>
                </c:pt>
                <c:pt idx="3">
                  <c:v>302535.75</c:v>
                </c:pt>
                <c:pt idx="4">
                  <c:v>213886.58</c:v>
                </c:pt>
                <c:pt idx="5">
                  <c:v>132816.87</c:v>
                </c:pt>
                <c:pt idx="6">
                  <c:v>226465.21</c:v>
                </c:pt>
                <c:pt idx="7">
                  <c:v>249186.35</c:v>
                </c:pt>
                <c:pt idx="8">
                  <c:v>216064.76</c:v>
                </c:pt>
                <c:pt idx="9">
                  <c:v>229690.37</c:v>
                </c:pt>
                <c:pt idx="10">
                  <c:v>237204.81</c:v>
                </c:pt>
                <c:pt idx="11">
                  <c:v>224744.9</c:v>
                </c:pt>
                <c:pt idx="12">
                  <c:v>41158.239999999998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29-4C47-B26D-1463D9703186}"/>
            </c:ext>
          </c:extLst>
        </c:ser>
        <c:ser>
          <c:idx val="4"/>
          <c:order val="4"/>
          <c:invertIfNegative val="0"/>
          <c:cat>
            <c:strRef>
              <c:f>'[2]porovnanie '!$B$5:$N$5</c:f>
              <c:strCache>
                <c:ptCount val="13"/>
                <c:pt idx="0">
                  <c:v>január</c:v>
                </c:pt>
                <c:pt idx="1">
                  <c:v>február</c:v>
                </c:pt>
                <c:pt idx="2">
                  <c:v>marec</c:v>
                </c:pt>
                <c:pt idx="3">
                  <c:v>apríl</c:v>
                </c:pt>
                <c:pt idx="4">
                  <c:v>máj</c:v>
                </c:pt>
                <c:pt idx="5">
                  <c:v>jún</c:v>
                </c:pt>
                <c:pt idx="6">
                  <c:v>júl</c:v>
                </c:pt>
                <c:pt idx="7">
                  <c:v>august</c:v>
                </c:pt>
                <c:pt idx="8">
                  <c:v>september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  <c:pt idx="12">
                  <c:v>dorovnanie</c:v>
                </c:pt>
              </c:strCache>
            </c:strRef>
          </c:cat>
          <c:val>
            <c:numRef>
              <c:f>'[2]porovnanie '!$B$10:$N$10</c:f>
              <c:numCache>
                <c:formatCode>General</c:formatCode>
                <c:ptCount val="13"/>
                <c:pt idx="0">
                  <c:v>360664</c:v>
                </c:pt>
                <c:pt idx="1">
                  <c:v>245807</c:v>
                </c:pt>
                <c:pt idx="2">
                  <c:v>215731</c:v>
                </c:pt>
                <c:pt idx="3">
                  <c:v>349057</c:v>
                </c:pt>
                <c:pt idx="4">
                  <c:v>135228</c:v>
                </c:pt>
                <c:pt idx="5">
                  <c:v>120488</c:v>
                </c:pt>
                <c:pt idx="6">
                  <c:v>192765</c:v>
                </c:pt>
                <c:pt idx="7">
                  <c:v>211486</c:v>
                </c:pt>
                <c:pt idx="8">
                  <c:v>182700</c:v>
                </c:pt>
                <c:pt idx="9">
                  <c:v>194085</c:v>
                </c:pt>
                <c:pt idx="10">
                  <c:v>198783</c:v>
                </c:pt>
                <c:pt idx="11">
                  <c:v>187232</c:v>
                </c:pt>
                <c:pt idx="12">
                  <c:v>49619.03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E29-4C47-B26D-1463D9703186}"/>
            </c:ext>
          </c:extLst>
        </c:ser>
        <c:ser>
          <c:idx val="5"/>
          <c:order val="5"/>
          <c:invertIfNegative val="0"/>
          <c:cat>
            <c:strRef>
              <c:f>'[2]porovnanie '!$B$5:$N$5</c:f>
              <c:strCache>
                <c:ptCount val="13"/>
                <c:pt idx="0">
                  <c:v>január</c:v>
                </c:pt>
                <c:pt idx="1">
                  <c:v>február</c:v>
                </c:pt>
                <c:pt idx="2">
                  <c:v>marec</c:v>
                </c:pt>
                <c:pt idx="3">
                  <c:v>apríl</c:v>
                </c:pt>
                <c:pt idx="4">
                  <c:v>máj</c:v>
                </c:pt>
                <c:pt idx="5">
                  <c:v>jún</c:v>
                </c:pt>
                <c:pt idx="6">
                  <c:v>júl</c:v>
                </c:pt>
                <c:pt idx="7">
                  <c:v>august</c:v>
                </c:pt>
                <c:pt idx="8">
                  <c:v>september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  <c:pt idx="12">
                  <c:v>dorovnanie</c:v>
                </c:pt>
              </c:strCache>
            </c:strRef>
          </c:cat>
          <c:val>
            <c:numRef>
              <c:f>'[2]porovnanie '!$B$11:$N$11</c:f>
              <c:numCache>
                <c:formatCode>General</c:formatCode>
                <c:ptCount val="13"/>
                <c:pt idx="0">
                  <c:v>290047</c:v>
                </c:pt>
                <c:pt idx="1">
                  <c:v>227179</c:v>
                </c:pt>
                <c:pt idx="2">
                  <c:v>179997</c:v>
                </c:pt>
                <c:pt idx="3">
                  <c:v>243473</c:v>
                </c:pt>
                <c:pt idx="4">
                  <c:v>68463</c:v>
                </c:pt>
                <c:pt idx="5">
                  <c:v>29514</c:v>
                </c:pt>
                <c:pt idx="6">
                  <c:v>188375</c:v>
                </c:pt>
                <c:pt idx="7">
                  <c:v>209950</c:v>
                </c:pt>
                <c:pt idx="8">
                  <c:v>193666</c:v>
                </c:pt>
                <c:pt idx="9">
                  <c:v>195649</c:v>
                </c:pt>
                <c:pt idx="10">
                  <c:v>203189</c:v>
                </c:pt>
                <c:pt idx="11">
                  <c:v>199637</c:v>
                </c:pt>
                <c:pt idx="12">
                  <c:v>-70554.13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E29-4C47-B26D-1463D9703186}"/>
            </c:ext>
          </c:extLst>
        </c:ser>
        <c:ser>
          <c:idx val="6"/>
          <c:order val="6"/>
          <c:invertIfNegative val="0"/>
          <c:cat>
            <c:strRef>
              <c:f>'[2]porovnanie '!$B$5:$N$5</c:f>
              <c:strCache>
                <c:ptCount val="13"/>
                <c:pt idx="0">
                  <c:v>január</c:v>
                </c:pt>
                <c:pt idx="1">
                  <c:v>február</c:v>
                </c:pt>
                <c:pt idx="2">
                  <c:v>marec</c:v>
                </c:pt>
                <c:pt idx="3">
                  <c:v>apríl</c:v>
                </c:pt>
                <c:pt idx="4">
                  <c:v>máj</c:v>
                </c:pt>
                <c:pt idx="5">
                  <c:v>jún</c:v>
                </c:pt>
                <c:pt idx="6">
                  <c:v>júl</c:v>
                </c:pt>
                <c:pt idx="7">
                  <c:v>august</c:v>
                </c:pt>
                <c:pt idx="8">
                  <c:v>september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  <c:pt idx="12">
                  <c:v>dorovnanie</c:v>
                </c:pt>
              </c:strCache>
            </c:strRef>
          </c:cat>
          <c:val>
            <c:numRef>
              <c:f>'[2]porovnanie '!$B$12:$N$12</c:f>
              <c:numCache>
                <c:formatCode>General</c:formatCode>
                <c:ptCount val="13"/>
                <c:pt idx="0">
                  <c:v>290050</c:v>
                </c:pt>
                <c:pt idx="1">
                  <c:v>249508</c:v>
                </c:pt>
                <c:pt idx="2">
                  <c:v>194748</c:v>
                </c:pt>
                <c:pt idx="3">
                  <c:v>257717</c:v>
                </c:pt>
                <c:pt idx="4">
                  <c:v>96082</c:v>
                </c:pt>
                <c:pt idx="5">
                  <c:v>80868</c:v>
                </c:pt>
                <c:pt idx="6">
                  <c:v>220373</c:v>
                </c:pt>
                <c:pt idx="7">
                  <c:v>227633</c:v>
                </c:pt>
                <c:pt idx="8">
                  <c:v>216812</c:v>
                </c:pt>
                <c:pt idx="9">
                  <c:v>225214</c:v>
                </c:pt>
                <c:pt idx="10">
                  <c:v>229256</c:v>
                </c:pt>
                <c:pt idx="11">
                  <c:v>217622</c:v>
                </c:pt>
                <c:pt idx="12">
                  <c:v>8085.98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E29-4C47-B26D-1463D9703186}"/>
            </c:ext>
          </c:extLst>
        </c:ser>
        <c:ser>
          <c:idx val="7"/>
          <c:order val="7"/>
          <c:invertIfNegative val="0"/>
          <c:cat>
            <c:strRef>
              <c:f>'[2]porovnanie '!$B$5:$N$5</c:f>
              <c:strCache>
                <c:ptCount val="13"/>
                <c:pt idx="0">
                  <c:v>január</c:v>
                </c:pt>
                <c:pt idx="1">
                  <c:v>február</c:v>
                </c:pt>
                <c:pt idx="2">
                  <c:v>marec</c:v>
                </c:pt>
                <c:pt idx="3">
                  <c:v>apríl</c:v>
                </c:pt>
                <c:pt idx="4">
                  <c:v>máj</c:v>
                </c:pt>
                <c:pt idx="5">
                  <c:v>jún</c:v>
                </c:pt>
                <c:pt idx="6">
                  <c:v>júl</c:v>
                </c:pt>
                <c:pt idx="7">
                  <c:v>august</c:v>
                </c:pt>
                <c:pt idx="8">
                  <c:v>september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  <c:pt idx="12">
                  <c:v>dorovnanie</c:v>
                </c:pt>
              </c:strCache>
            </c:strRef>
          </c:cat>
          <c:val>
            <c:numRef>
              <c:f>'[2]porovnanie '!$B$13:$N$13</c:f>
              <c:numCache>
                <c:formatCode>General</c:formatCode>
                <c:ptCount val="13"/>
                <c:pt idx="0">
                  <c:v>308779</c:v>
                </c:pt>
                <c:pt idx="1">
                  <c:v>217097</c:v>
                </c:pt>
                <c:pt idx="2">
                  <c:v>197617</c:v>
                </c:pt>
                <c:pt idx="3">
                  <c:v>236874</c:v>
                </c:pt>
                <c:pt idx="4">
                  <c:v>209870</c:v>
                </c:pt>
                <c:pt idx="5">
                  <c:v>63262</c:v>
                </c:pt>
                <c:pt idx="6">
                  <c:v>227105</c:v>
                </c:pt>
                <c:pt idx="7">
                  <c:v>221679</c:v>
                </c:pt>
                <c:pt idx="8">
                  <c:v>211039</c:v>
                </c:pt>
                <c:pt idx="9">
                  <c:v>217340</c:v>
                </c:pt>
                <c:pt idx="10">
                  <c:v>209925</c:v>
                </c:pt>
                <c:pt idx="11">
                  <c:v>212238</c:v>
                </c:pt>
                <c:pt idx="12">
                  <c:v>19932.93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E29-4C47-B26D-1463D9703186}"/>
            </c:ext>
          </c:extLst>
        </c:ser>
        <c:ser>
          <c:idx val="8"/>
          <c:order val="8"/>
          <c:invertIfNegative val="0"/>
          <c:cat>
            <c:strRef>
              <c:f>'[2]porovnanie '!$B$5:$N$5</c:f>
              <c:strCache>
                <c:ptCount val="13"/>
                <c:pt idx="0">
                  <c:v>január</c:v>
                </c:pt>
                <c:pt idx="1">
                  <c:v>február</c:v>
                </c:pt>
                <c:pt idx="2">
                  <c:v>marec</c:v>
                </c:pt>
                <c:pt idx="3">
                  <c:v>apríl</c:v>
                </c:pt>
                <c:pt idx="4">
                  <c:v>máj</c:v>
                </c:pt>
                <c:pt idx="5">
                  <c:v>jún</c:v>
                </c:pt>
                <c:pt idx="6">
                  <c:v>júl</c:v>
                </c:pt>
                <c:pt idx="7">
                  <c:v>august</c:v>
                </c:pt>
                <c:pt idx="8">
                  <c:v>september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  <c:pt idx="12">
                  <c:v>dorovnanie</c:v>
                </c:pt>
              </c:strCache>
            </c:strRef>
          </c:cat>
          <c:val>
            <c:numRef>
              <c:f>'[2]porovnanie '!$B$14:$N$14</c:f>
              <c:numCache>
                <c:formatCode>General</c:formatCode>
                <c:ptCount val="13"/>
                <c:pt idx="0">
                  <c:v>306268</c:v>
                </c:pt>
                <c:pt idx="1">
                  <c:v>256528</c:v>
                </c:pt>
                <c:pt idx="2">
                  <c:v>200277</c:v>
                </c:pt>
                <c:pt idx="3">
                  <c:v>235547</c:v>
                </c:pt>
                <c:pt idx="4">
                  <c:v>153343</c:v>
                </c:pt>
                <c:pt idx="5">
                  <c:v>131050</c:v>
                </c:pt>
                <c:pt idx="6">
                  <c:v>208708</c:v>
                </c:pt>
                <c:pt idx="7">
                  <c:v>215058</c:v>
                </c:pt>
                <c:pt idx="8">
                  <c:v>211911</c:v>
                </c:pt>
                <c:pt idx="9">
                  <c:v>209795</c:v>
                </c:pt>
                <c:pt idx="10">
                  <c:v>214567</c:v>
                </c:pt>
                <c:pt idx="11">
                  <c:v>210844</c:v>
                </c:pt>
                <c:pt idx="12">
                  <c:v>22420.82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E29-4C47-B26D-1463D9703186}"/>
            </c:ext>
          </c:extLst>
        </c:ser>
        <c:ser>
          <c:idx val="9"/>
          <c:order val="9"/>
          <c:invertIfNegative val="0"/>
          <c:cat>
            <c:strRef>
              <c:f>'[2]porovnanie '!$B$5:$N$5</c:f>
              <c:strCache>
                <c:ptCount val="13"/>
                <c:pt idx="0">
                  <c:v>január</c:v>
                </c:pt>
                <c:pt idx="1">
                  <c:v>február</c:v>
                </c:pt>
                <c:pt idx="2">
                  <c:v>marec</c:v>
                </c:pt>
                <c:pt idx="3">
                  <c:v>apríl</c:v>
                </c:pt>
                <c:pt idx="4">
                  <c:v>máj</c:v>
                </c:pt>
                <c:pt idx="5">
                  <c:v>jún</c:v>
                </c:pt>
                <c:pt idx="6">
                  <c:v>júl</c:v>
                </c:pt>
                <c:pt idx="7">
                  <c:v>august</c:v>
                </c:pt>
                <c:pt idx="8">
                  <c:v>september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  <c:pt idx="12">
                  <c:v>dorovnanie</c:v>
                </c:pt>
              </c:strCache>
            </c:strRef>
          </c:cat>
          <c:val>
            <c:numRef>
              <c:f>'[2]porovnanie '!$B$15:$N$15</c:f>
              <c:numCache>
                <c:formatCode>General</c:formatCode>
                <c:ptCount val="13"/>
                <c:pt idx="0">
                  <c:v>297700</c:v>
                </c:pt>
                <c:pt idx="1">
                  <c:v>258847</c:v>
                </c:pt>
                <c:pt idx="2">
                  <c:v>216521</c:v>
                </c:pt>
                <c:pt idx="3">
                  <c:v>264552</c:v>
                </c:pt>
                <c:pt idx="4">
                  <c:v>138180</c:v>
                </c:pt>
                <c:pt idx="5">
                  <c:v>155901</c:v>
                </c:pt>
                <c:pt idx="6">
                  <c:v>241275</c:v>
                </c:pt>
                <c:pt idx="7">
                  <c:v>238059</c:v>
                </c:pt>
                <c:pt idx="8">
                  <c:v>222538</c:v>
                </c:pt>
                <c:pt idx="9">
                  <c:v>224655</c:v>
                </c:pt>
                <c:pt idx="10">
                  <c:v>231337</c:v>
                </c:pt>
                <c:pt idx="11">
                  <c:v>227390</c:v>
                </c:pt>
                <c:pt idx="12">
                  <c:v>-11915.9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E29-4C47-B26D-1463D9703186}"/>
            </c:ext>
          </c:extLst>
        </c:ser>
        <c:ser>
          <c:idx val="10"/>
          <c:order val="10"/>
          <c:invertIfNegative val="0"/>
          <c:cat>
            <c:strRef>
              <c:f>'[2]porovnanie '!$B$5:$N$5</c:f>
              <c:strCache>
                <c:ptCount val="13"/>
                <c:pt idx="0">
                  <c:v>január</c:v>
                </c:pt>
                <c:pt idx="1">
                  <c:v>február</c:v>
                </c:pt>
                <c:pt idx="2">
                  <c:v>marec</c:v>
                </c:pt>
                <c:pt idx="3">
                  <c:v>apríl</c:v>
                </c:pt>
                <c:pt idx="4">
                  <c:v>máj</c:v>
                </c:pt>
                <c:pt idx="5">
                  <c:v>jún</c:v>
                </c:pt>
                <c:pt idx="6">
                  <c:v>júl</c:v>
                </c:pt>
                <c:pt idx="7">
                  <c:v>august</c:v>
                </c:pt>
                <c:pt idx="8">
                  <c:v>september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  <c:pt idx="12">
                  <c:v>dorovnanie</c:v>
                </c:pt>
              </c:strCache>
            </c:strRef>
          </c:cat>
          <c:val>
            <c:numRef>
              <c:f>'[2]porovnanie '!$B$16:$N$16</c:f>
              <c:numCache>
                <c:formatCode>General</c:formatCode>
                <c:ptCount val="13"/>
                <c:pt idx="0">
                  <c:v>324518</c:v>
                </c:pt>
                <c:pt idx="1">
                  <c:v>283808</c:v>
                </c:pt>
                <c:pt idx="2">
                  <c:v>232722</c:v>
                </c:pt>
                <c:pt idx="3">
                  <c:v>298682</c:v>
                </c:pt>
                <c:pt idx="4">
                  <c:v>183663</c:v>
                </c:pt>
                <c:pt idx="5">
                  <c:v>152968</c:v>
                </c:pt>
                <c:pt idx="6">
                  <c:v>269184</c:v>
                </c:pt>
                <c:pt idx="7">
                  <c:v>269866</c:v>
                </c:pt>
                <c:pt idx="8">
                  <c:v>249090</c:v>
                </c:pt>
                <c:pt idx="9">
                  <c:v>249159</c:v>
                </c:pt>
                <c:pt idx="10">
                  <c:v>252162</c:v>
                </c:pt>
                <c:pt idx="11">
                  <c:v>261013</c:v>
                </c:pt>
                <c:pt idx="12">
                  <c:v>19988.419999999998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E29-4C47-B26D-1463D9703186}"/>
            </c:ext>
          </c:extLst>
        </c:ser>
        <c:ser>
          <c:idx val="11"/>
          <c:order val="11"/>
          <c:invertIfNegative val="0"/>
          <c:cat>
            <c:strRef>
              <c:f>'[2]porovnanie '!$B$5:$N$5</c:f>
              <c:strCache>
                <c:ptCount val="13"/>
                <c:pt idx="0">
                  <c:v>január</c:v>
                </c:pt>
                <c:pt idx="1">
                  <c:v>február</c:v>
                </c:pt>
                <c:pt idx="2">
                  <c:v>marec</c:v>
                </c:pt>
                <c:pt idx="3">
                  <c:v>apríl</c:v>
                </c:pt>
                <c:pt idx="4">
                  <c:v>máj</c:v>
                </c:pt>
                <c:pt idx="5">
                  <c:v>jún</c:v>
                </c:pt>
                <c:pt idx="6">
                  <c:v>júl</c:v>
                </c:pt>
                <c:pt idx="7">
                  <c:v>august</c:v>
                </c:pt>
                <c:pt idx="8">
                  <c:v>september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  <c:pt idx="12">
                  <c:v>dorovnanie</c:v>
                </c:pt>
              </c:strCache>
            </c:strRef>
          </c:cat>
          <c:val>
            <c:numRef>
              <c:f>'[2]porovnanie '!$B$17:$N$17</c:f>
              <c:numCache>
                <c:formatCode>General</c:formatCode>
                <c:ptCount val="13"/>
                <c:pt idx="0">
                  <c:v>369392</c:v>
                </c:pt>
                <c:pt idx="1">
                  <c:v>312177</c:v>
                </c:pt>
                <c:pt idx="2">
                  <c:v>263638</c:v>
                </c:pt>
                <c:pt idx="3">
                  <c:v>327228</c:v>
                </c:pt>
                <c:pt idx="4">
                  <c:v>144600</c:v>
                </c:pt>
                <c:pt idx="5">
                  <c:v>256741</c:v>
                </c:pt>
                <c:pt idx="6">
                  <c:v>304727</c:v>
                </c:pt>
                <c:pt idx="7">
                  <c:v>290805</c:v>
                </c:pt>
                <c:pt idx="8">
                  <c:v>273729</c:v>
                </c:pt>
                <c:pt idx="9">
                  <c:v>284181</c:v>
                </c:pt>
                <c:pt idx="10">
                  <c:v>285417</c:v>
                </c:pt>
                <c:pt idx="11">
                  <c:v>287332</c:v>
                </c:pt>
                <c:pt idx="12">
                  <c:v>39286.300000000003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E29-4C47-B26D-1463D9703186}"/>
            </c:ext>
          </c:extLst>
        </c:ser>
        <c:ser>
          <c:idx val="12"/>
          <c:order val="12"/>
          <c:invertIfNegative val="0"/>
          <c:cat>
            <c:strRef>
              <c:f>'[2]porovnanie '!$B$5:$N$5</c:f>
              <c:strCache>
                <c:ptCount val="13"/>
                <c:pt idx="0">
                  <c:v>január</c:v>
                </c:pt>
                <c:pt idx="1">
                  <c:v>február</c:v>
                </c:pt>
                <c:pt idx="2">
                  <c:v>marec</c:v>
                </c:pt>
                <c:pt idx="3">
                  <c:v>apríl</c:v>
                </c:pt>
                <c:pt idx="4">
                  <c:v>máj</c:v>
                </c:pt>
                <c:pt idx="5">
                  <c:v>jún</c:v>
                </c:pt>
                <c:pt idx="6">
                  <c:v>júl</c:v>
                </c:pt>
                <c:pt idx="7">
                  <c:v>august</c:v>
                </c:pt>
                <c:pt idx="8">
                  <c:v>september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  <c:pt idx="12">
                  <c:v>dorovnanie</c:v>
                </c:pt>
              </c:strCache>
            </c:strRef>
          </c:cat>
          <c:val>
            <c:numRef>
              <c:f>'[2]porovnanie '!$B$18:$N$18</c:f>
              <c:numCache>
                <c:formatCode>General</c:formatCode>
                <c:ptCount val="13"/>
                <c:pt idx="0">
                  <c:v>398183</c:v>
                </c:pt>
                <c:pt idx="1">
                  <c:v>350751</c:v>
                </c:pt>
                <c:pt idx="2">
                  <c:v>283346</c:v>
                </c:pt>
                <c:pt idx="3">
                  <c:v>343823</c:v>
                </c:pt>
                <c:pt idx="4">
                  <c:v>161659</c:v>
                </c:pt>
                <c:pt idx="5">
                  <c:v>256674</c:v>
                </c:pt>
                <c:pt idx="6">
                  <c:v>328939</c:v>
                </c:pt>
                <c:pt idx="7">
                  <c:v>329001</c:v>
                </c:pt>
                <c:pt idx="8">
                  <c:v>301842</c:v>
                </c:pt>
                <c:pt idx="9">
                  <c:v>311067</c:v>
                </c:pt>
                <c:pt idx="10">
                  <c:v>314380</c:v>
                </c:pt>
                <c:pt idx="11">
                  <c:v>314452</c:v>
                </c:pt>
                <c:pt idx="12">
                  <c:v>26679.11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E29-4C47-B26D-1463D9703186}"/>
            </c:ext>
          </c:extLst>
        </c:ser>
        <c:ser>
          <c:idx val="13"/>
          <c:order val="13"/>
          <c:invertIfNegative val="0"/>
          <c:cat>
            <c:strRef>
              <c:f>'[2]porovnanie '!$B$5:$N$5</c:f>
              <c:strCache>
                <c:ptCount val="13"/>
                <c:pt idx="0">
                  <c:v>január</c:v>
                </c:pt>
                <c:pt idx="1">
                  <c:v>február</c:v>
                </c:pt>
                <c:pt idx="2">
                  <c:v>marec</c:v>
                </c:pt>
                <c:pt idx="3">
                  <c:v>apríl</c:v>
                </c:pt>
                <c:pt idx="4">
                  <c:v>máj</c:v>
                </c:pt>
                <c:pt idx="5">
                  <c:v>jún</c:v>
                </c:pt>
                <c:pt idx="6">
                  <c:v>júl</c:v>
                </c:pt>
                <c:pt idx="7">
                  <c:v>august</c:v>
                </c:pt>
                <c:pt idx="8">
                  <c:v>september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  <c:pt idx="12">
                  <c:v>dorovnanie</c:v>
                </c:pt>
              </c:strCache>
            </c:strRef>
          </c:cat>
          <c:val>
            <c:numRef>
              <c:f>'[2]porovnanie '!$B$19:$N$19</c:f>
              <c:numCache>
                <c:formatCode>General</c:formatCode>
                <c:ptCount val="13"/>
                <c:pt idx="0">
                  <c:v>440011</c:v>
                </c:pt>
                <c:pt idx="1">
                  <c:v>366486</c:v>
                </c:pt>
                <c:pt idx="2">
                  <c:v>325995</c:v>
                </c:pt>
                <c:pt idx="3">
                  <c:v>338345</c:v>
                </c:pt>
                <c:pt idx="4">
                  <c:v>208809</c:v>
                </c:pt>
                <c:pt idx="5">
                  <c:v>307074</c:v>
                </c:pt>
                <c:pt idx="6">
                  <c:v>379496</c:v>
                </c:pt>
                <c:pt idx="7">
                  <c:v>367026</c:v>
                </c:pt>
                <c:pt idx="8">
                  <c:v>352824</c:v>
                </c:pt>
                <c:pt idx="9">
                  <c:v>350014</c:v>
                </c:pt>
                <c:pt idx="10">
                  <c:v>349858</c:v>
                </c:pt>
                <c:pt idx="11">
                  <c:v>364096</c:v>
                </c:pt>
                <c:pt idx="12">
                  <c:v>36901.949999999997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E29-4C47-B26D-1463D9703186}"/>
            </c:ext>
          </c:extLst>
        </c:ser>
        <c:ser>
          <c:idx val="14"/>
          <c:order val="14"/>
          <c:invertIfNegative val="0"/>
          <c:cat>
            <c:strRef>
              <c:f>'[2]porovnanie '!$B$5:$N$5</c:f>
              <c:strCache>
                <c:ptCount val="13"/>
                <c:pt idx="0">
                  <c:v>január</c:v>
                </c:pt>
                <c:pt idx="1">
                  <c:v>február</c:v>
                </c:pt>
                <c:pt idx="2">
                  <c:v>marec</c:v>
                </c:pt>
                <c:pt idx="3">
                  <c:v>apríl</c:v>
                </c:pt>
                <c:pt idx="4">
                  <c:v>máj</c:v>
                </c:pt>
                <c:pt idx="5">
                  <c:v>jún</c:v>
                </c:pt>
                <c:pt idx="6">
                  <c:v>júl</c:v>
                </c:pt>
                <c:pt idx="7">
                  <c:v>august</c:v>
                </c:pt>
                <c:pt idx="8">
                  <c:v>september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  <c:pt idx="12">
                  <c:v>dorovnanie</c:v>
                </c:pt>
              </c:strCache>
            </c:strRef>
          </c:cat>
          <c:val>
            <c:numRef>
              <c:f>'[2]porovnanie '!$B$24:$N$24</c:f>
              <c:numCache>
                <c:formatCode>General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E-FE29-4C47-B26D-1463D97031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9370704"/>
        <c:axId val="1"/>
      </c:barChart>
      <c:catAx>
        <c:axId val="539370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53937070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k-SK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k-SK"/>
    </a:p>
  </c:txPr>
  <c:printSettings>
    <c:headerFooter/>
    <c:pageMargins b="0.74803149606299291" l="0.70866141732283561" r="0.70866141732283561" t="0.74803149606299291" header="0.3149606299212605" footer="0.3149606299212605"/>
    <c:pageSetup orientation="landscape"/>
  </c:printSettings>
</c:chartSpace>
</file>

<file path=xl/charts/chart7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E0D-4297-AE4A-CF7A77FE928C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E0D-4297-AE4A-CF7A77FE9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9373328"/>
        <c:axId val="1"/>
        <c:axId val="0"/>
      </c:bar3DChart>
      <c:catAx>
        <c:axId val="539373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3937332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7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B0F-4C36-B6B4-C5A0537C7652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AB0F-4C36-B6B4-C5A0537C7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9375952"/>
        <c:axId val="1"/>
        <c:axId val="0"/>
      </c:bar3DChart>
      <c:catAx>
        <c:axId val="539375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3937595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2C3-47B1-AC7F-D64287B44767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52C3-47B1-AC7F-D64287B44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9378248"/>
        <c:axId val="1"/>
      </c:barChart>
      <c:catAx>
        <c:axId val="539378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393782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7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79F-43B4-B64A-56CAEDDA2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39380872"/>
        <c:axId val="1"/>
        <c:axId val="0"/>
      </c:bar3DChart>
      <c:catAx>
        <c:axId val="539380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393808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7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6C2-4C55-AB93-38D4DC2F2E19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86C2-4C55-AB93-38D4DC2F2E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2443432"/>
        <c:axId val="1"/>
        <c:axId val="0"/>
      </c:bar3DChart>
      <c:catAx>
        <c:axId val="542443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424434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7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C47-4F34-B714-864FC6D6B62A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2C47-4F34-B714-864FC6D6B6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2445728"/>
        <c:axId val="1"/>
        <c:axId val="0"/>
      </c:bar3DChart>
      <c:catAx>
        <c:axId val="542445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4244572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7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D9A-4E51-BF85-688FE50AAB01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0D9A-4E51-BF85-688FE50AAB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2448352"/>
        <c:axId val="1"/>
        <c:axId val="0"/>
      </c:bar3DChart>
      <c:catAx>
        <c:axId val="542448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4244835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7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EAA-4056-9511-061E2E933351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DEAA-4056-9511-061E2E9333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2450976"/>
        <c:axId val="1"/>
        <c:axId val="0"/>
      </c:bar3DChart>
      <c:catAx>
        <c:axId val="542450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424509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7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E6F-4038-AA51-0F52EB935B27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8E6F-4038-AA51-0F52EB935B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2453600"/>
        <c:axId val="1"/>
        <c:axId val="0"/>
      </c:bar3DChart>
      <c:catAx>
        <c:axId val="542453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4245360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ACA-4654-B792-F4B82E343F5B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6ACA-4654-B792-F4B82E343F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2135128"/>
        <c:axId val="1"/>
        <c:axId val="0"/>
      </c:bar3DChart>
      <c:catAx>
        <c:axId val="502135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0213512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7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CF8-4134-9771-BA015C732B5A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1CF8-4134-9771-BA015C732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455896"/>
        <c:axId val="1"/>
      </c:barChart>
      <c:catAx>
        <c:axId val="542455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424558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7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E2C-4F0B-9CEE-60AC1BDFD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2458520"/>
        <c:axId val="1"/>
        <c:axId val="0"/>
      </c:bar3DChart>
      <c:catAx>
        <c:axId val="542458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424585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7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EC6-43B4-ABBF-44311F3DE392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8EC6-43B4-ABBF-44311F3DE3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2461144"/>
        <c:axId val="1"/>
        <c:axId val="0"/>
      </c:bar3DChart>
      <c:catAx>
        <c:axId val="542461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42461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7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8BE-4EBE-86F3-22463901B124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08BE-4EBE-86F3-22463901B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2463440"/>
        <c:axId val="1"/>
        <c:axId val="0"/>
      </c:bar3DChart>
      <c:catAx>
        <c:axId val="542463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4246344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7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5AB-4B53-90F8-6D7F84FC2EA5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E5AB-4B53-90F8-6D7F84FC2E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465736"/>
        <c:axId val="1"/>
      </c:barChart>
      <c:catAx>
        <c:axId val="542465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424657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7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F87-4E63-862A-724EE79AF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2468360"/>
        <c:axId val="1"/>
        <c:axId val="0"/>
      </c:bar3DChart>
      <c:catAx>
        <c:axId val="542468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424683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7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19C-4566-8A4F-D6FBBCF62665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419C-4566-8A4F-D6FBBCF62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2470984"/>
        <c:axId val="1"/>
        <c:axId val="0"/>
      </c:bar3DChart>
      <c:catAx>
        <c:axId val="542470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42470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7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FD5-4C2D-AC9D-83923955A944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3FD5-4C2D-AC9D-83923955A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2473280"/>
        <c:axId val="1"/>
        <c:axId val="0"/>
      </c:bar3DChart>
      <c:catAx>
        <c:axId val="542473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4247328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7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FDC-4714-B9CE-53BCF2937125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FFDC-4714-B9CE-53BCF2937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475576"/>
        <c:axId val="1"/>
      </c:barChart>
      <c:catAx>
        <c:axId val="542475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424755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7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0CD-4971-9F59-01362A19B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2478200"/>
        <c:axId val="1"/>
        <c:axId val="0"/>
      </c:bar3DChart>
      <c:catAx>
        <c:axId val="542478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4247820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833-4906-9C76-9027BA24F6F3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833-4906-9C76-9027BA24F6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37424"/>
        <c:axId val="1"/>
      </c:barChart>
      <c:catAx>
        <c:axId val="502137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021374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7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ADD-4746-901E-2BBDE7F547B5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9ADD-4746-901E-2BBDE7F54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2480824"/>
        <c:axId val="1"/>
        <c:axId val="0"/>
      </c:bar3DChart>
      <c:catAx>
        <c:axId val="542480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42480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7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641-4965-AC1D-C7947E6195D0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2641-4965-AC1D-C7947E6195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2483120"/>
        <c:axId val="1"/>
        <c:axId val="0"/>
      </c:bar3DChart>
      <c:catAx>
        <c:axId val="542483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4248312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7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'[2]porovnanie '!$B$6:$N$6</c:f>
              <c:numCache>
                <c:formatCode>General</c:formatCode>
                <c:ptCount val="13"/>
                <c:pt idx="0">
                  <c:v>143661.16</c:v>
                </c:pt>
                <c:pt idx="1">
                  <c:v>202082.22</c:v>
                </c:pt>
                <c:pt idx="2">
                  <c:v>129514.04</c:v>
                </c:pt>
                <c:pt idx="3">
                  <c:v>262526.78999999998</c:v>
                </c:pt>
                <c:pt idx="4">
                  <c:v>202736.37</c:v>
                </c:pt>
                <c:pt idx="5">
                  <c:v>50146.29</c:v>
                </c:pt>
                <c:pt idx="6">
                  <c:v>153615.60999999999</c:v>
                </c:pt>
                <c:pt idx="7">
                  <c:v>180702.62</c:v>
                </c:pt>
                <c:pt idx="8">
                  <c:v>145498.9</c:v>
                </c:pt>
                <c:pt idx="9">
                  <c:v>162257.29</c:v>
                </c:pt>
                <c:pt idx="10">
                  <c:v>164809.82999999999</c:v>
                </c:pt>
                <c:pt idx="11">
                  <c:v>155932.32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A4-4A9D-96E4-842013545196}"/>
            </c:ext>
          </c:extLst>
        </c:ser>
        <c:ser>
          <c:idx val="1"/>
          <c:order val="1"/>
          <c:invertIfNegative val="0"/>
          <c:val>
            <c:numRef>
              <c:f>'[2]porovnanie '!$B$7:$N$7</c:f>
              <c:numCache>
                <c:formatCode>General</c:formatCode>
                <c:ptCount val="13"/>
                <c:pt idx="0">
                  <c:v>253313.58</c:v>
                </c:pt>
                <c:pt idx="1">
                  <c:v>213991.97</c:v>
                </c:pt>
                <c:pt idx="2">
                  <c:v>143848.37</c:v>
                </c:pt>
                <c:pt idx="3">
                  <c:v>252332.37</c:v>
                </c:pt>
                <c:pt idx="4">
                  <c:v>170773.35</c:v>
                </c:pt>
                <c:pt idx="5">
                  <c:v>26478.76</c:v>
                </c:pt>
                <c:pt idx="6">
                  <c:v>178074.39</c:v>
                </c:pt>
                <c:pt idx="7">
                  <c:v>188472.42</c:v>
                </c:pt>
                <c:pt idx="8">
                  <c:v>165313.01999999999</c:v>
                </c:pt>
                <c:pt idx="9">
                  <c:v>171592.64</c:v>
                </c:pt>
                <c:pt idx="10">
                  <c:v>183134.04</c:v>
                </c:pt>
                <c:pt idx="11">
                  <c:v>182772.46</c:v>
                </c:pt>
                <c:pt idx="12">
                  <c:v>116641.9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A4-4A9D-96E4-842013545196}"/>
            </c:ext>
          </c:extLst>
        </c:ser>
        <c:ser>
          <c:idx val="2"/>
          <c:order val="2"/>
          <c:invertIfNegative val="0"/>
          <c:val>
            <c:numRef>
              <c:f>'[2]porovnanie '!$B$8:$N$8</c:f>
              <c:numCache>
                <c:formatCode>General</c:formatCode>
                <c:ptCount val="13"/>
                <c:pt idx="0">
                  <c:v>269742.12</c:v>
                </c:pt>
                <c:pt idx="1">
                  <c:v>228563.63</c:v>
                </c:pt>
                <c:pt idx="2">
                  <c:v>162363.26999999999</c:v>
                </c:pt>
                <c:pt idx="3">
                  <c:v>233390.92</c:v>
                </c:pt>
                <c:pt idx="4">
                  <c:v>232693.62</c:v>
                </c:pt>
                <c:pt idx="5">
                  <c:v>21423.89</c:v>
                </c:pt>
                <c:pt idx="6">
                  <c:v>188255.13</c:v>
                </c:pt>
                <c:pt idx="7">
                  <c:v>211266.45</c:v>
                </c:pt>
                <c:pt idx="8">
                  <c:v>184705.01</c:v>
                </c:pt>
                <c:pt idx="9">
                  <c:v>195210.25</c:v>
                </c:pt>
                <c:pt idx="10">
                  <c:v>206070.24</c:v>
                </c:pt>
                <c:pt idx="11">
                  <c:v>201237.14</c:v>
                </c:pt>
                <c:pt idx="12">
                  <c:v>19256.54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A4-4A9D-96E4-842013545196}"/>
            </c:ext>
          </c:extLst>
        </c:ser>
        <c:ser>
          <c:idx val="3"/>
          <c:order val="3"/>
          <c:invertIfNegative val="0"/>
          <c:val>
            <c:numRef>
              <c:f>'[2]porovnanie '!$B$9:$N$9</c:f>
              <c:numCache>
                <c:formatCode>General</c:formatCode>
                <c:ptCount val="13"/>
                <c:pt idx="0">
                  <c:v>313339.84000000003</c:v>
                </c:pt>
                <c:pt idx="1">
                  <c:v>261941.35</c:v>
                </c:pt>
                <c:pt idx="2">
                  <c:v>195960.3</c:v>
                </c:pt>
                <c:pt idx="3">
                  <c:v>302535.75</c:v>
                </c:pt>
                <c:pt idx="4">
                  <c:v>213886.58</c:v>
                </c:pt>
                <c:pt idx="5">
                  <c:v>132816.87</c:v>
                </c:pt>
                <c:pt idx="6">
                  <c:v>226465.21</c:v>
                </c:pt>
                <c:pt idx="7">
                  <c:v>249186.35</c:v>
                </c:pt>
                <c:pt idx="8">
                  <c:v>216064.76</c:v>
                </c:pt>
                <c:pt idx="9">
                  <c:v>229690.37</c:v>
                </c:pt>
                <c:pt idx="10">
                  <c:v>237204.81</c:v>
                </c:pt>
                <c:pt idx="11">
                  <c:v>224744.9</c:v>
                </c:pt>
                <c:pt idx="12">
                  <c:v>41158.239999999998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A4-4A9D-96E4-842013545196}"/>
            </c:ext>
          </c:extLst>
        </c:ser>
        <c:ser>
          <c:idx val="4"/>
          <c:order val="4"/>
          <c:invertIfNegative val="0"/>
          <c:val>
            <c:numRef>
              <c:f>'[2]porovnanie '!$B$10:$N$10</c:f>
              <c:numCache>
                <c:formatCode>General</c:formatCode>
                <c:ptCount val="13"/>
                <c:pt idx="0">
                  <c:v>360664</c:v>
                </c:pt>
                <c:pt idx="1">
                  <c:v>245807</c:v>
                </c:pt>
                <c:pt idx="2">
                  <c:v>215731</c:v>
                </c:pt>
                <c:pt idx="3">
                  <c:v>349057</c:v>
                </c:pt>
                <c:pt idx="4">
                  <c:v>135228</c:v>
                </c:pt>
                <c:pt idx="5">
                  <c:v>120488</c:v>
                </c:pt>
                <c:pt idx="6">
                  <c:v>192765</c:v>
                </c:pt>
                <c:pt idx="7">
                  <c:v>211486</c:v>
                </c:pt>
                <c:pt idx="8">
                  <c:v>182700</c:v>
                </c:pt>
                <c:pt idx="9">
                  <c:v>194085</c:v>
                </c:pt>
                <c:pt idx="10">
                  <c:v>198783</c:v>
                </c:pt>
                <c:pt idx="11">
                  <c:v>187232</c:v>
                </c:pt>
                <c:pt idx="12">
                  <c:v>49619.03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A4-4A9D-96E4-842013545196}"/>
            </c:ext>
          </c:extLst>
        </c:ser>
        <c:ser>
          <c:idx val="5"/>
          <c:order val="5"/>
          <c:invertIfNegative val="0"/>
          <c:val>
            <c:numRef>
              <c:f>'[2]porovnanie '!$B$11:$N$11</c:f>
              <c:numCache>
                <c:formatCode>General</c:formatCode>
                <c:ptCount val="13"/>
                <c:pt idx="0">
                  <c:v>290047</c:v>
                </c:pt>
                <c:pt idx="1">
                  <c:v>227179</c:v>
                </c:pt>
                <c:pt idx="2">
                  <c:v>179997</c:v>
                </c:pt>
                <c:pt idx="3">
                  <c:v>243473</c:v>
                </c:pt>
                <c:pt idx="4">
                  <c:v>68463</c:v>
                </c:pt>
                <c:pt idx="5">
                  <c:v>29514</c:v>
                </c:pt>
                <c:pt idx="6">
                  <c:v>188375</c:v>
                </c:pt>
                <c:pt idx="7">
                  <c:v>209950</c:v>
                </c:pt>
                <c:pt idx="8">
                  <c:v>193666</c:v>
                </c:pt>
                <c:pt idx="9">
                  <c:v>195649</c:v>
                </c:pt>
                <c:pt idx="10">
                  <c:v>203189</c:v>
                </c:pt>
                <c:pt idx="11">
                  <c:v>199637</c:v>
                </c:pt>
                <c:pt idx="12">
                  <c:v>-70554.13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8A4-4A9D-96E4-842013545196}"/>
            </c:ext>
          </c:extLst>
        </c:ser>
        <c:ser>
          <c:idx val="6"/>
          <c:order val="6"/>
          <c:invertIfNegative val="0"/>
          <c:val>
            <c:numRef>
              <c:f>'[2]porovnanie '!$B$12:$N$12</c:f>
              <c:numCache>
                <c:formatCode>General</c:formatCode>
                <c:ptCount val="13"/>
                <c:pt idx="0">
                  <c:v>290050</c:v>
                </c:pt>
                <c:pt idx="1">
                  <c:v>249508</c:v>
                </c:pt>
                <c:pt idx="2">
                  <c:v>194748</c:v>
                </c:pt>
                <c:pt idx="3">
                  <c:v>257717</c:v>
                </c:pt>
                <c:pt idx="4">
                  <c:v>96082</c:v>
                </c:pt>
                <c:pt idx="5">
                  <c:v>80868</c:v>
                </c:pt>
                <c:pt idx="6">
                  <c:v>220373</c:v>
                </c:pt>
                <c:pt idx="7">
                  <c:v>227633</c:v>
                </c:pt>
                <c:pt idx="8">
                  <c:v>216812</c:v>
                </c:pt>
                <c:pt idx="9">
                  <c:v>225214</c:v>
                </c:pt>
                <c:pt idx="10">
                  <c:v>229256</c:v>
                </c:pt>
                <c:pt idx="11">
                  <c:v>217622</c:v>
                </c:pt>
                <c:pt idx="12">
                  <c:v>8085.98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8A4-4A9D-96E4-842013545196}"/>
            </c:ext>
          </c:extLst>
        </c:ser>
        <c:ser>
          <c:idx val="7"/>
          <c:order val="7"/>
          <c:invertIfNegative val="0"/>
          <c:val>
            <c:numRef>
              <c:f>'[2]porovnanie '!$B$15:$N$15</c:f>
              <c:numCache>
                <c:formatCode>General</c:formatCode>
                <c:ptCount val="13"/>
                <c:pt idx="0">
                  <c:v>297700</c:v>
                </c:pt>
                <c:pt idx="1">
                  <c:v>258847</c:v>
                </c:pt>
                <c:pt idx="2">
                  <c:v>216521</c:v>
                </c:pt>
                <c:pt idx="3">
                  <c:v>264552</c:v>
                </c:pt>
                <c:pt idx="4">
                  <c:v>138180</c:v>
                </c:pt>
                <c:pt idx="5">
                  <c:v>155901</c:v>
                </c:pt>
                <c:pt idx="6">
                  <c:v>241275</c:v>
                </c:pt>
                <c:pt idx="7">
                  <c:v>238059</c:v>
                </c:pt>
                <c:pt idx="8">
                  <c:v>222538</c:v>
                </c:pt>
                <c:pt idx="9">
                  <c:v>224655</c:v>
                </c:pt>
                <c:pt idx="10">
                  <c:v>231337</c:v>
                </c:pt>
                <c:pt idx="11">
                  <c:v>227390</c:v>
                </c:pt>
                <c:pt idx="12">
                  <c:v>-11915.9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8A4-4A9D-96E4-8420135451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485416"/>
        <c:axId val="1"/>
      </c:barChart>
      <c:catAx>
        <c:axId val="542485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54248541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k-SK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k-SK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</c:chartSpace>
</file>

<file path=xl/charts/chart7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615-453B-9EC9-DF46B54085C3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9615-453B-9EC9-DF46B54085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2488040"/>
        <c:axId val="1"/>
        <c:axId val="0"/>
      </c:bar3DChart>
      <c:catAx>
        <c:axId val="542488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4248804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7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1EF-4894-8583-A3959EB90BC2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51EF-4894-8583-A3959EB90B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490336"/>
        <c:axId val="1"/>
      </c:barChart>
      <c:catAx>
        <c:axId val="542490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424903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7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C52-4E70-A12C-395419AE4C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2492960"/>
        <c:axId val="1"/>
        <c:axId val="0"/>
      </c:bar3DChart>
      <c:catAx>
        <c:axId val="54249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424929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7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35F-4588-8014-60C7681100AB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A35F-4588-8014-60C768110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2495584"/>
        <c:axId val="1"/>
        <c:axId val="0"/>
      </c:bar3DChart>
      <c:catAx>
        <c:axId val="542495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42495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7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780-4FEB-9108-A9CA210BC8E1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0780-4FEB-9108-A9CA210BC8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2497880"/>
        <c:axId val="1"/>
        <c:axId val="0"/>
      </c:bar3DChart>
      <c:catAx>
        <c:axId val="542497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4249788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7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119-480F-A9CA-4E689B796021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9119-480F-A9CA-4E689B7960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500176"/>
        <c:axId val="1"/>
      </c:barChart>
      <c:catAx>
        <c:axId val="542500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425001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7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9F4-4B7C-8AF4-FC02EA32B7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2502800"/>
        <c:axId val="1"/>
        <c:axId val="0"/>
      </c:bar3DChart>
      <c:catAx>
        <c:axId val="542502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4250280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0A1-4554-9A80-F296A69AD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2140048"/>
        <c:axId val="1"/>
        <c:axId val="0"/>
      </c:bar3DChart>
      <c:catAx>
        <c:axId val="502140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021400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7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D29-4BD1-B21C-12A2F9EFB030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AD29-4BD1-B21C-12A2F9EFB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2505424"/>
        <c:axId val="1"/>
        <c:axId val="0"/>
      </c:bar3DChart>
      <c:catAx>
        <c:axId val="542505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425054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7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379-4267-B828-9737985D43BC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5379-4267-B828-9737985D43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2507720"/>
        <c:axId val="1"/>
        <c:axId val="0"/>
      </c:bar3DChart>
      <c:catAx>
        <c:axId val="542507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4250772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7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88E-4C12-9E8B-B62F7BFAFF2C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588E-4C12-9E8B-B62F7BFAF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2510344"/>
        <c:axId val="1"/>
        <c:axId val="0"/>
      </c:bar3DChart>
      <c:catAx>
        <c:axId val="542510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4251034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7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3BB-4A68-B178-7409826D09FE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63BB-4A68-B178-7409826D0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2512968"/>
        <c:axId val="1"/>
        <c:axId val="0"/>
      </c:bar3DChart>
      <c:catAx>
        <c:axId val="542512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4251296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7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0B2-414F-9D1F-1F7C6DE4119E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C0B2-414F-9D1F-1F7C6DE41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2515592"/>
        <c:axId val="1"/>
        <c:axId val="0"/>
      </c:bar3DChart>
      <c:catAx>
        <c:axId val="542515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4251559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7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A38-42F6-A03F-8387C331E754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1A38-42F6-A03F-8387C331E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2518216"/>
        <c:axId val="1"/>
        <c:axId val="0"/>
      </c:bar3DChart>
      <c:catAx>
        <c:axId val="542518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4251821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7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7A8-439B-894C-63E25337DA42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F7A8-439B-894C-63E25337D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2520840"/>
        <c:axId val="1"/>
        <c:axId val="0"/>
      </c:bar3DChart>
      <c:catAx>
        <c:axId val="542520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4252084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7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62F-441C-AC6B-2A7C918499ED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E62F-441C-AC6B-2A7C91849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2523464"/>
        <c:axId val="1"/>
        <c:axId val="0"/>
      </c:bar3DChart>
      <c:catAx>
        <c:axId val="542523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4252346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7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A42-41CD-9188-365E4B2D0A8F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AA42-41CD-9188-365E4B2D0A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2526088"/>
        <c:axId val="1"/>
        <c:axId val="0"/>
      </c:bar3DChart>
      <c:catAx>
        <c:axId val="542526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4252608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7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408-4F73-A73B-1F4650636682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0408-4F73-A73B-1F4650636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528384"/>
        <c:axId val="1"/>
      </c:barChart>
      <c:catAx>
        <c:axId val="542528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425283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70F-4748-9DAD-FE1DDC3F0BFA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270F-4748-9DAD-FE1DDC3F0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2142672"/>
        <c:axId val="1"/>
        <c:axId val="0"/>
      </c:bar3DChart>
      <c:catAx>
        <c:axId val="502142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02142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7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EB8-40F0-89BA-B21C352FF4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2531008"/>
        <c:axId val="1"/>
        <c:axId val="0"/>
      </c:bar3DChart>
      <c:catAx>
        <c:axId val="542531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425310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7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E63-41EF-88FB-9DF90C3CA520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EE63-41EF-88FB-9DF90C3CA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2533632"/>
        <c:axId val="1"/>
        <c:axId val="0"/>
      </c:bar3DChart>
      <c:catAx>
        <c:axId val="542533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42533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7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875-4322-A845-9FCA3B0C0187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6875-4322-A845-9FCA3B0C01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2535928"/>
        <c:axId val="1"/>
        <c:axId val="0"/>
      </c:bar3DChart>
      <c:catAx>
        <c:axId val="542535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4253592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7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9B5-46EA-8A9D-ED2255BB2F6A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09B5-46EA-8A9D-ED2255BB2F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538224"/>
        <c:axId val="1"/>
      </c:barChart>
      <c:catAx>
        <c:axId val="542538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425382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7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CAF-4310-BD50-702007942A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2540848"/>
        <c:axId val="1"/>
        <c:axId val="0"/>
      </c:bar3DChart>
      <c:catAx>
        <c:axId val="542540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425408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7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BF8-4EC2-99CB-43D769673639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3BF8-4EC2-99CB-43D769673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2543472"/>
        <c:axId val="1"/>
        <c:axId val="0"/>
      </c:bar3DChart>
      <c:catAx>
        <c:axId val="542543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42543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7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F3C-4261-86D1-E000C6328602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FF3C-4261-86D1-E000C6328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2545768"/>
        <c:axId val="1"/>
        <c:axId val="0"/>
      </c:bar3DChart>
      <c:catAx>
        <c:axId val="542545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4254576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7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B58-4A1B-A22C-2A1C5B91D4BD}"/>
            </c:ext>
          </c:extLst>
        </c:ser>
        <c:ser>
          <c:idx val="1"/>
          <c:order val="1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5B58-4A1B-A22C-2A1C5B91D4BD}"/>
            </c:ext>
          </c:extLst>
        </c:ser>
        <c:ser>
          <c:idx val="2"/>
          <c:order val="2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5B58-4A1B-A22C-2A1C5B91D4BD}"/>
            </c:ext>
          </c:extLst>
        </c:ser>
        <c:ser>
          <c:idx val="3"/>
          <c:order val="3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5B58-4A1B-A22C-2A1C5B91D4BD}"/>
            </c:ext>
          </c:extLst>
        </c:ser>
        <c:ser>
          <c:idx val="4"/>
          <c:order val="4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5B58-4A1B-A22C-2A1C5B91D4BD}"/>
            </c:ext>
          </c:extLst>
        </c:ser>
        <c:ser>
          <c:idx val="5"/>
          <c:order val="5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5B58-4A1B-A22C-2A1C5B91D4BD}"/>
            </c:ext>
          </c:extLst>
        </c:ser>
        <c:ser>
          <c:idx val="6"/>
          <c:order val="6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6-5B58-4A1B-A22C-2A1C5B91D4BD}"/>
            </c:ext>
          </c:extLst>
        </c:ser>
        <c:ser>
          <c:idx val="7"/>
          <c:order val="7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5B58-4A1B-A22C-2A1C5B91D4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548064"/>
        <c:axId val="1"/>
      </c:barChart>
      <c:catAx>
        <c:axId val="54254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54254806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k-SK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k-SK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</c:chartSpace>
</file>

<file path=xl/charts/chart7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98F-48FA-AFEB-4D30CBF117F3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D98F-48FA-AFEB-4D30CBF117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2550688"/>
        <c:axId val="1"/>
        <c:axId val="0"/>
      </c:bar3DChart>
      <c:catAx>
        <c:axId val="542550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4255068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7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C1F-44BB-90A1-65DCBBCE6298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BC1F-44BB-90A1-65DCBBCE6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552984"/>
        <c:axId val="1"/>
      </c:barChart>
      <c:catAx>
        <c:axId val="542552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425529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3E6-4FD1-97E5-7D2025A075C5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D3E6-4FD1-97E5-7D2025A07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2144968"/>
        <c:axId val="1"/>
        <c:axId val="0"/>
      </c:bar3DChart>
      <c:catAx>
        <c:axId val="502144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0214496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7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EA7-4EB0-BAD0-3BD02C64F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2555608"/>
        <c:axId val="1"/>
        <c:axId val="0"/>
      </c:bar3DChart>
      <c:catAx>
        <c:axId val="542555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425556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7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75B-443F-B534-21FEFF67C363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375B-443F-B534-21FEFF67C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2558232"/>
        <c:axId val="1"/>
        <c:axId val="0"/>
      </c:bar3DChart>
      <c:catAx>
        <c:axId val="542558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42558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7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706-4B6C-8AEA-F6B3485DC0D6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6706-4B6C-8AEA-F6B3485DC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2560528"/>
        <c:axId val="1"/>
        <c:axId val="0"/>
      </c:bar3DChart>
      <c:catAx>
        <c:axId val="542560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4256052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7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C99-4E8D-928E-19FD3AFD1208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8C99-4E8D-928E-19FD3AFD1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562824"/>
        <c:axId val="1"/>
      </c:barChart>
      <c:catAx>
        <c:axId val="542562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425628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7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C75-4D72-8D4D-6D21E7D3AF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2565448"/>
        <c:axId val="1"/>
        <c:axId val="0"/>
      </c:bar3DChart>
      <c:catAx>
        <c:axId val="542565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425654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7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447-4BFF-A77F-D36D5F185995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E447-4BFF-A77F-D36D5F185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2568072"/>
        <c:axId val="1"/>
        <c:axId val="0"/>
      </c:bar3DChart>
      <c:catAx>
        <c:axId val="542568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42568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7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F95-4D22-8A26-6643E49F84EC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2F95-4D22-8A26-6643E49F84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2570368"/>
        <c:axId val="1"/>
        <c:axId val="0"/>
      </c:bar3DChart>
      <c:catAx>
        <c:axId val="542570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4257036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7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6E4-430E-B459-EEB126D1CBCF}"/>
            </c:ext>
          </c:extLst>
        </c:ser>
        <c:ser>
          <c:idx val="1"/>
          <c:order val="1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26E4-430E-B459-EEB126D1CBCF}"/>
            </c:ext>
          </c:extLst>
        </c:ser>
        <c:ser>
          <c:idx val="2"/>
          <c:order val="2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26E4-430E-B459-EEB126D1CBCF}"/>
            </c:ext>
          </c:extLst>
        </c:ser>
        <c:ser>
          <c:idx val="3"/>
          <c:order val="3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26E4-430E-B459-EEB126D1CBCF}"/>
            </c:ext>
          </c:extLst>
        </c:ser>
        <c:ser>
          <c:idx val="4"/>
          <c:order val="4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26E4-430E-B459-EEB126D1CBCF}"/>
            </c:ext>
          </c:extLst>
        </c:ser>
        <c:ser>
          <c:idx val="5"/>
          <c:order val="5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26E4-430E-B459-EEB126D1CBCF}"/>
            </c:ext>
          </c:extLst>
        </c:ser>
        <c:ser>
          <c:idx val="6"/>
          <c:order val="6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6-26E4-430E-B459-EEB126D1CBCF}"/>
            </c:ext>
          </c:extLst>
        </c:ser>
        <c:ser>
          <c:idx val="7"/>
          <c:order val="7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26E4-430E-B459-EEB126D1CB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537640"/>
        <c:axId val="1"/>
      </c:barChart>
      <c:catAx>
        <c:axId val="545537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54553764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k-SK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k-SK"/>
    </a:p>
  </c:txPr>
  <c:printSettings>
    <c:headerFooter/>
    <c:pageMargins b="0.74803149606299235" l="0.70866141732283494" r="0.70866141732283494" t="0.74803149606299235" header="0.31496062992126006" footer="0.31496062992126006"/>
    <c:pageSetup orientation="landscape"/>
  </c:printSettings>
</c:chartSpace>
</file>

<file path=xl/charts/chart7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FBB-487B-8F5E-4339600A762F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9FBB-487B-8F5E-4339600A76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5540264"/>
        <c:axId val="1"/>
        <c:axId val="0"/>
      </c:bar3DChart>
      <c:catAx>
        <c:axId val="545540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4554026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7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3A8-4B41-A564-DA1C5FCD679D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83A8-4B41-A564-DA1C5FCD67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5542888"/>
        <c:axId val="1"/>
        <c:axId val="0"/>
      </c:bar3DChart>
      <c:catAx>
        <c:axId val="545542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4554288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D08-4F33-9275-7C19044AF790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9D08-4F33-9275-7C19044AF7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2147592"/>
        <c:axId val="1"/>
        <c:axId val="0"/>
      </c:bar3DChart>
      <c:catAx>
        <c:axId val="502147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0214759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7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345-494B-801B-491EFD91FA8C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A345-494B-801B-491EFD91F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545184"/>
        <c:axId val="1"/>
      </c:barChart>
      <c:catAx>
        <c:axId val="545545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455451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7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FA5-468A-AB61-0025AE6901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5547808"/>
        <c:axId val="1"/>
        <c:axId val="0"/>
      </c:bar3DChart>
      <c:catAx>
        <c:axId val="545547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455478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7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C73-4CF1-A7BB-DC59DA185555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5C73-4CF1-A7BB-DC59DA1855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5550432"/>
        <c:axId val="1"/>
        <c:axId val="0"/>
      </c:bar3DChart>
      <c:catAx>
        <c:axId val="545550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455504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7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88F-4941-9F9A-6B6E20DDD210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E88F-4941-9F9A-6B6E20DDD2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5552728"/>
        <c:axId val="1"/>
        <c:axId val="0"/>
      </c:bar3DChart>
      <c:catAx>
        <c:axId val="545552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4555272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7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E54-4E05-B201-800AD7D90932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8E54-4E05-B201-800AD7D909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555024"/>
        <c:axId val="1"/>
      </c:barChart>
      <c:catAx>
        <c:axId val="545555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455550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7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161-4375-8BD1-8BF00F5FE8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5557648"/>
        <c:axId val="1"/>
        <c:axId val="0"/>
      </c:bar3DChart>
      <c:catAx>
        <c:axId val="545557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455576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7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957-4B44-8964-E201BDA89BF7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8957-4B44-8964-E201BDA89B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5560272"/>
        <c:axId val="1"/>
        <c:axId val="0"/>
      </c:bar3DChart>
      <c:catAx>
        <c:axId val="545560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45560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7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2BF-4644-93F4-16D36FD4E920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B2BF-4644-93F4-16D36FD4E9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5562568"/>
        <c:axId val="1"/>
        <c:axId val="0"/>
      </c:bar3DChart>
      <c:catAx>
        <c:axId val="545562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4556256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7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Lit>
              <c:formatCode>General</c:formatCode>
              <c:ptCount val="13"/>
              <c:pt idx="0">
                <c:v>143661.16</c:v>
              </c:pt>
              <c:pt idx="1">
                <c:v>202082.22</c:v>
              </c:pt>
              <c:pt idx="2">
                <c:v>129514.04</c:v>
              </c:pt>
              <c:pt idx="3">
                <c:v>262526.78999999899</c:v>
              </c:pt>
              <c:pt idx="4">
                <c:v>202736.37</c:v>
              </c:pt>
              <c:pt idx="5">
                <c:v>50146.29</c:v>
              </c:pt>
              <c:pt idx="6">
                <c:v>153615.609999999</c:v>
              </c:pt>
              <c:pt idx="7">
                <c:v>180702.62</c:v>
              </c:pt>
              <c:pt idx="8">
                <c:v>145498.9</c:v>
              </c:pt>
              <c:pt idx="9">
                <c:v>162257.29</c:v>
              </c:pt>
              <c:pt idx="10">
                <c:v>164809.829999999</c:v>
              </c:pt>
              <c:pt idx="11">
                <c:v>155932.32</c:v>
              </c:pt>
              <c:pt idx="12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F05-4806-8809-B9C3D1A4F979}"/>
            </c:ext>
          </c:extLst>
        </c:ser>
        <c:ser>
          <c:idx val="1"/>
          <c:order val="1"/>
          <c:invertIfNegative val="0"/>
          <c:val>
            <c:numLit>
              <c:formatCode>General</c:formatCode>
              <c:ptCount val="13"/>
              <c:pt idx="0">
                <c:v>253313.58</c:v>
              </c:pt>
              <c:pt idx="1">
                <c:v>213991.97</c:v>
              </c:pt>
              <c:pt idx="2">
                <c:v>143848.37</c:v>
              </c:pt>
              <c:pt idx="3">
                <c:v>252332.37</c:v>
              </c:pt>
              <c:pt idx="4">
                <c:v>170773.35</c:v>
              </c:pt>
              <c:pt idx="5">
                <c:v>26478.76</c:v>
              </c:pt>
              <c:pt idx="6">
                <c:v>178074.39</c:v>
              </c:pt>
              <c:pt idx="7">
                <c:v>188472.42</c:v>
              </c:pt>
              <c:pt idx="8">
                <c:v>165313.019999999</c:v>
              </c:pt>
              <c:pt idx="9">
                <c:v>171592.64</c:v>
              </c:pt>
              <c:pt idx="10">
                <c:v>183134.04</c:v>
              </c:pt>
              <c:pt idx="11">
                <c:v>182772.46</c:v>
              </c:pt>
              <c:pt idx="12">
                <c:v>116641.9</c:v>
              </c:pt>
            </c:numLit>
          </c:val>
          <c:extLst>
            <c:ext xmlns:c16="http://schemas.microsoft.com/office/drawing/2014/chart" uri="{C3380CC4-5D6E-409C-BE32-E72D297353CC}">
              <c16:uniqueId val="{00000001-AF05-4806-8809-B9C3D1A4F979}"/>
            </c:ext>
          </c:extLst>
        </c:ser>
        <c:ser>
          <c:idx val="2"/>
          <c:order val="2"/>
          <c:invertIfNegative val="0"/>
          <c:val>
            <c:numLit>
              <c:formatCode>General</c:formatCode>
              <c:ptCount val="13"/>
              <c:pt idx="0">
                <c:v>269742.12</c:v>
              </c:pt>
              <c:pt idx="1">
                <c:v>228563.63</c:v>
              </c:pt>
              <c:pt idx="2">
                <c:v>162363.269999999</c:v>
              </c:pt>
              <c:pt idx="3">
                <c:v>233390.92</c:v>
              </c:pt>
              <c:pt idx="4">
                <c:v>232693.62</c:v>
              </c:pt>
              <c:pt idx="5">
                <c:v>21423.89</c:v>
              </c:pt>
              <c:pt idx="6">
                <c:v>188255.13</c:v>
              </c:pt>
              <c:pt idx="7">
                <c:v>211266.45</c:v>
              </c:pt>
              <c:pt idx="8">
                <c:v>184705.01</c:v>
              </c:pt>
              <c:pt idx="9">
                <c:v>195210.25</c:v>
              </c:pt>
              <c:pt idx="10">
                <c:v>206070.24</c:v>
              </c:pt>
              <c:pt idx="11">
                <c:v>201237.14</c:v>
              </c:pt>
              <c:pt idx="12">
                <c:v>19256.54</c:v>
              </c:pt>
            </c:numLit>
          </c:val>
          <c:extLst>
            <c:ext xmlns:c16="http://schemas.microsoft.com/office/drawing/2014/chart" uri="{C3380CC4-5D6E-409C-BE32-E72D297353CC}">
              <c16:uniqueId val="{00000002-AF05-4806-8809-B9C3D1A4F979}"/>
            </c:ext>
          </c:extLst>
        </c:ser>
        <c:ser>
          <c:idx val="3"/>
          <c:order val="3"/>
          <c:invertIfNegative val="0"/>
          <c:val>
            <c:numLit>
              <c:formatCode>General</c:formatCode>
              <c:ptCount val="13"/>
              <c:pt idx="0">
                <c:v>313339.84000000003</c:v>
              </c:pt>
              <c:pt idx="1">
                <c:v>261941.35</c:v>
              </c:pt>
              <c:pt idx="2">
                <c:v>195960.3</c:v>
              </c:pt>
              <c:pt idx="3">
                <c:v>302535.75</c:v>
              </c:pt>
              <c:pt idx="4">
                <c:v>213886.58</c:v>
              </c:pt>
              <c:pt idx="5">
                <c:v>132816.87</c:v>
              </c:pt>
              <c:pt idx="6">
                <c:v>226465.21</c:v>
              </c:pt>
              <c:pt idx="7">
                <c:v>249186.35</c:v>
              </c:pt>
              <c:pt idx="8">
                <c:v>216064.76</c:v>
              </c:pt>
              <c:pt idx="9">
                <c:v>229690.37</c:v>
              </c:pt>
              <c:pt idx="10">
                <c:v>237204.81</c:v>
              </c:pt>
              <c:pt idx="11">
                <c:v>224744.9</c:v>
              </c:pt>
              <c:pt idx="12">
                <c:v>41158.239999999903</c:v>
              </c:pt>
            </c:numLit>
          </c:val>
          <c:extLst>
            <c:ext xmlns:c16="http://schemas.microsoft.com/office/drawing/2014/chart" uri="{C3380CC4-5D6E-409C-BE32-E72D297353CC}">
              <c16:uniqueId val="{00000003-AF05-4806-8809-B9C3D1A4F979}"/>
            </c:ext>
          </c:extLst>
        </c:ser>
        <c:ser>
          <c:idx val="4"/>
          <c:order val="4"/>
          <c:invertIfNegative val="0"/>
          <c:val>
            <c:numLit>
              <c:formatCode>General</c:formatCode>
              <c:ptCount val="13"/>
              <c:pt idx="0">
                <c:v>360664</c:v>
              </c:pt>
              <c:pt idx="1">
                <c:v>245807</c:v>
              </c:pt>
              <c:pt idx="2">
                <c:v>215731</c:v>
              </c:pt>
              <c:pt idx="3">
                <c:v>349057</c:v>
              </c:pt>
              <c:pt idx="4">
                <c:v>135228</c:v>
              </c:pt>
              <c:pt idx="5">
                <c:v>120488</c:v>
              </c:pt>
              <c:pt idx="6">
                <c:v>192765</c:v>
              </c:pt>
              <c:pt idx="7">
                <c:v>211486</c:v>
              </c:pt>
              <c:pt idx="8">
                <c:v>182700</c:v>
              </c:pt>
              <c:pt idx="9">
                <c:v>194085</c:v>
              </c:pt>
              <c:pt idx="10">
                <c:v>198783</c:v>
              </c:pt>
              <c:pt idx="11">
                <c:v>187232</c:v>
              </c:pt>
              <c:pt idx="12">
                <c:v>49619.03</c:v>
              </c:pt>
            </c:numLit>
          </c:val>
          <c:extLst>
            <c:ext xmlns:c16="http://schemas.microsoft.com/office/drawing/2014/chart" uri="{C3380CC4-5D6E-409C-BE32-E72D297353CC}">
              <c16:uniqueId val="{00000004-AF05-4806-8809-B9C3D1A4F979}"/>
            </c:ext>
          </c:extLst>
        </c:ser>
        <c:ser>
          <c:idx val="5"/>
          <c:order val="5"/>
          <c:invertIfNegative val="0"/>
          <c:val>
            <c:numLit>
              <c:formatCode>General</c:formatCode>
              <c:ptCount val="13"/>
              <c:pt idx="0">
                <c:v>290047</c:v>
              </c:pt>
              <c:pt idx="1">
                <c:v>227179</c:v>
              </c:pt>
              <c:pt idx="2">
                <c:v>179997</c:v>
              </c:pt>
              <c:pt idx="3">
                <c:v>243473</c:v>
              </c:pt>
              <c:pt idx="4">
                <c:v>68463</c:v>
              </c:pt>
              <c:pt idx="5">
                <c:v>29514</c:v>
              </c:pt>
              <c:pt idx="6">
                <c:v>188375</c:v>
              </c:pt>
              <c:pt idx="7">
                <c:v>209950</c:v>
              </c:pt>
              <c:pt idx="8">
                <c:v>193666</c:v>
              </c:pt>
              <c:pt idx="9">
                <c:v>195649</c:v>
              </c:pt>
              <c:pt idx="10">
                <c:v>203189</c:v>
              </c:pt>
              <c:pt idx="11">
                <c:v>199637</c:v>
              </c:pt>
              <c:pt idx="12">
                <c:v>-70554.13</c:v>
              </c:pt>
            </c:numLit>
          </c:val>
          <c:extLst>
            <c:ext xmlns:c16="http://schemas.microsoft.com/office/drawing/2014/chart" uri="{C3380CC4-5D6E-409C-BE32-E72D297353CC}">
              <c16:uniqueId val="{00000005-AF05-4806-8809-B9C3D1A4F979}"/>
            </c:ext>
          </c:extLst>
        </c:ser>
        <c:ser>
          <c:idx val="6"/>
          <c:order val="6"/>
          <c:invertIfNegative val="0"/>
          <c:val>
            <c:numLit>
              <c:formatCode>General</c:formatCode>
              <c:ptCount val="13"/>
              <c:pt idx="0">
                <c:v>290050</c:v>
              </c:pt>
              <c:pt idx="1">
                <c:v>249508</c:v>
              </c:pt>
              <c:pt idx="2">
                <c:v>194748</c:v>
              </c:pt>
              <c:pt idx="3">
                <c:v>257717</c:v>
              </c:pt>
              <c:pt idx="4">
                <c:v>96082</c:v>
              </c:pt>
              <c:pt idx="5">
                <c:v>80868</c:v>
              </c:pt>
              <c:pt idx="6">
                <c:v>220373</c:v>
              </c:pt>
              <c:pt idx="7">
                <c:v>227633</c:v>
              </c:pt>
              <c:pt idx="8">
                <c:v>216812</c:v>
              </c:pt>
              <c:pt idx="9">
                <c:v>225214</c:v>
              </c:pt>
              <c:pt idx="10">
                <c:v>229256</c:v>
              </c:pt>
              <c:pt idx="11">
                <c:v>217622</c:v>
              </c:pt>
              <c:pt idx="12">
                <c:v>8085.98</c:v>
              </c:pt>
            </c:numLit>
          </c:val>
          <c:extLst>
            <c:ext xmlns:c16="http://schemas.microsoft.com/office/drawing/2014/chart" uri="{C3380CC4-5D6E-409C-BE32-E72D297353CC}">
              <c16:uniqueId val="{00000006-AF05-4806-8809-B9C3D1A4F979}"/>
            </c:ext>
          </c:extLst>
        </c:ser>
        <c:ser>
          <c:idx val="7"/>
          <c:order val="7"/>
          <c:invertIfNegative val="0"/>
          <c:val>
            <c:numLit>
              <c:formatCode>General</c:formatCode>
              <c:ptCount val="13"/>
              <c:pt idx="0">
                <c:v>297700</c:v>
              </c:pt>
              <c:pt idx="1">
                <c:v>258847</c:v>
              </c:pt>
              <c:pt idx="2">
                <c:v>216521</c:v>
              </c:pt>
              <c:pt idx="3">
                <c:v>264552</c:v>
              </c:pt>
              <c:pt idx="4">
                <c:v>138180</c:v>
              </c:pt>
              <c:pt idx="5">
                <c:v>155901</c:v>
              </c:pt>
              <c:pt idx="6">
                <c:v>241275</c:v>
              </c:pt>
              <c:pt idx="7">
                <c:v>238059</c:v>
              </c:pt>
              <c:pt idx="8">
                <c:v>222538</c:v>
              </c:pt>
              <c:pt idx="9">
                <c:v>224655</c:v>
              </c:pt>
              <c:pt idx="10">
                <c:v>231337</c:v>
              </c:pt>
              <c:pt idx="11">
                <c:v>227390</c:v>
              </c:pt>
              <c:pt idx="12">
                <c:v>-11915.9</c:v>
              </c:pt>
            </c:numLit>
          </c:val>
          <c:extLst>
            <c:ext xmlns:c16="http://schemas.microsoft.com/office/drawing/2014/chart" uri="{C3380CC4-5D6E-409C-BE32-E72D297353CC}">
              <c16:uniqueId val="{00000007-AF05-4806-8809-B9C3D1A4F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564864"/>
        <c:axId val="1"/>
      </c:barChart>
      <c:catAx>
        <c:axId val="545564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54556486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k-SK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k-SK"/>
    </a:p>
  </c:txPr>
  <c:printSettings>
    <c:headerFooter/>
    <c:pageMargins b="0.74803149606299235" l="0.70866141732283494" r="0.70866141732283494" t="0.74803149606299235" header="0.31496062992126006" footer="0.31496062992126006"/>
    <c:pageSetup orientation="landscape"/>
  </c:printSettings>
</c:chartSpace>
</file>

<file path=xl/charts/chart7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6A3-4840-932B-782ABE5C2121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D6A3-4840-932B-782ABE5C2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5567488"/>
        <c:axId val="1"/>
        <c:axId val="0"/>
      </c:bar3DChart>
      <c:catAx>
        <c:axId val="545567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4556748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D21-4E7B-AB88-B2ABAED12CE2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1D21-4E7B-AB88-B2ABAED12C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81866336"/>
        <c:axId val="1"/>
        <c:axId val="0"/>
      </c:bar3DChart>
      <c:catAx>
        <c:axId val="481866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481866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33D-4877-AE7A-29A3270E5B27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E33D-4877-AE7A-29A3270E5B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444048"/>
        <c:axId val="1"/>
      </c:barChart>
      <c:catAx>
        <c:axId val="502444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024440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78" r="0.75000000000000078" t="1" header="0.49212598450000034" footer="0.49212598450000034"/>
    <c:pageSetup/>
  </c:printSettings>
</c:chartSpace>
</file>

<file path=xl/charts/chart8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9F0-4489-8022-DB32C3A7FD14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69F0-4489-8022-DB32C3A7FD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569784"/>
        <c:axId val="1"/>
      </c:barChart>
      <c:catAx>
        <c:axId val="545569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455697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8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BE1-4934-A070-2808EA6CD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5572408"/>
        <c:axId val="1"/>
        <c:axId val="0"/>
      </c:bar3DChart>
      <c:catAx>
        <c:axId val="545572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455724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8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F7E-4BBF-A14D-3BF97F5C5E67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8F7E-4BBF-A14D-3BF97F5C5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5575032"/>
        <c:axId val="1"/>
        <c:axId val="0"/>
      </c:bar3DChart>
      <c:catAx>
        <c:axId val="545575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45575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8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3D4-43E3-B930-B34022B2C16D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C3D4-43E3-B930-B34022B2C1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5577328"/>
        <c:axId val="1"/>
        <c:axId val="0"/>
      </c:bar3DChart>
      <c:catAx>
        <c:axId val="545577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4557732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8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E0D-4F26-9D20-EA0F1A0C7E2B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BE0D-4F26-9D20-EA0F1A0C7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579624"/>
        <c:axId val="1"/>
      </c:barChart>
      <c:catAx>
        <c:axId val="545579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455796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8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2D0-4692-BF02-B72044596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5582248"/>
        <c:axId val="1"/>
        <c:axId val="0"/>
      </c:bar3DChart>
      <c:catAx>
        <c:axId val="545582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455822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8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4D8-4D24-B0CD-9B3BAF0CD19A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34D8-4D24-B0CD-9B3BAF0CD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5584872"/>
        <c:axId val="1"/>
        <c:axId val="0"/>
      </c:bar3DChart>
      <c:catAx>
        <c:axId val="545584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45584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8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44E-47A7-8963-E7A9F13B1F74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644E-47A7-8963-E7A9F13B1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5587168"/>
        <c:axId val="1"/>
        <c:axId val="0"/>
      </c:bar3DChart>
      <c:catAx>
        <c:axId val="545587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4558716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8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63F-4672-8A63-EB775192CEC4}"/>
            </c:ext>
          </c:extLst>
        </c:ser>
        <c:ser>
          <c:idx val="1"/>
          <c:order val="1"/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A63F-4672-8A63-EB775192CEC4}"/>
            </c:ext>
          </c:extLst>
        </c:ser>
        <c:ser>
          <c:idx val="2"/>
          <c:order val="2"/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A63F-4672-8A63-EB775192CEC4}"/>
            </c:ext>
          </c:extLst>
        </c:ser>
        <c:ser>
          <c:idx val="3"/>
          <c:order val="3"/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A63F-4672-8A63-EB775192CEC4}"/>
            </c:ext>
          </c:extLst>
        </c:ser>
        <c:ser>
          <c:idx val="4"/>
          <c:order val="4"/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A63F-4672-8A63-EB775192CEC4}"/>
            </c:ext>
          </c:extLst>
        </c:ser>
        <c:ser>
          <c:idx val="5"/>
          <c:order val="5"/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A63F-4672-8A63-EB775192CEC4}"/>
            </c:ext>
          </c:extLst>
        </c:ser>
        <c:ser>
          <c:idx val="6"/>
          <c:order val="6"/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6-A63F-4672-8A63-EB775192CEC4}"/>
            </c:ext>
          </c:extLst>
        </c:ser>
        <c:ser>
          <c:idx val="7"/>
          <c:order val="7"/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A63F-4672-8A63-EB775192CEC4}"/>
            </c:ext>
          </c:extLst>
        </c:ser>
        <c:ser>
          <c:idx val="8"/>
          <c:order val="8"/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A63F-4672-8A63-EB775192CEC4}"/>
            </c:ext>
          </c:extLst>
        </c:ser>
        <c:ser>
          <c:idx val="9"/>
          <c:order val="9"/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9-A63F-4672-8A63-EB775192CEC4}"/>
            </c:ext>
          </c:extLst>
        </c:ser>
        <c:ser>
          <c:idx val="10"/>
          <c:order val="10"/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A-A63F-4672-8A63-EB775192CEC4}"/>
            </c:ext>
          </c:extLst>
        </c:ser>
        <c:ser>
          <c:idx val="11"/>
          <c:order val="11"/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B-A63F-4672-8A63-EB775192CEC4}"/>
            </c:ext>
          </c:extLst>
        </c:ser>
        <c:ser>
          <c:idx val="12"/>
          <c:order val="12"/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C-A63F-4672-8A63-EB775192CE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589464"/>
        <c:axId val="1"/>
      </c:barChart>
      <c:catAx>
        <c:axId val="545589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54558946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k-SK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k-SK"/>
    </a:p>
  </c:txPr>
  <c:printSettings>
    <c:headerFooter/>
    <c:pageMargins b="0.74803149606299268" l="0.70866141732283516" r="0.70866141732283516" t="0.74803149606299268" header="0.31496062992126028" footer="0.31496062992126028"/>
    <c:pageSetup orientation="landscape"/>
  </c:printSettings>
</c:chartSpace>
</file>

<file path=xl/charts/chart8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109-4019-8484-80DE4DB4F405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6109-4019-8484-80DE4DB4F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5592088"/>
        <c:axId val="1"/>
        <c:axId val="0"/>
      </c:bar3DChart>
      <c:catAx>
        <c:axId val="545592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4559208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403-42C8-8877-3F3429956B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2446672"/>
        <c:axId val="1"/>
        <c:axId val="0"/>
      </c:bar3DChart>
      <c:catAx>
        <c:axId val="502446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024466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78" r="0.75000000000000078" t="1" header="0.49212598450000034" footer="0.49212598450000034"/>
    <c:pageSetup/>
  </c:printSettings>
</c:chartSpace>
</file>

<file path=xl/charts/chart8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447-4EF7-98B9-AC10EECCC61E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4447-4EF7-98B9-AC10EECCC6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5594712"/>
        <c:axId val="1"/>
        <c:axId val="0"/>
      </c:bar3DChart>
      <c:catAx>
        <c:axId val="545594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4559471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8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140-4E7C-AB65-F153735CC129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F140-4E7C-AB65-F153735CC1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597008"/>
        <c:axId val="1"/>
      </c:barChart>
      <c:catAx>
        <c:axId val="545597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455970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8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934-418D-9407-C69F0F1FA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5599632"/>
        <c:axId val="1"/>
        <c:axId val="0"/>
      </c:bar3DChart>
      <c:catAx>
        <c:axId val="545599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455996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8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805-4683-AAE4-A6FB568DE542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6805-4683-AAE4-A6FB568DE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5602256"/>
        <c:axId val="1"/>
        <c:axId val="0"/>
      </c:bar3DChart>
      <c:catAx>
        <c:axId val="545602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45602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8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FD7-49AB-9B1A-6B9637EA6195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FD7-49AB-9B1A-6B9637EA6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5604552"/>
        <c:axId val="1"/>
        <c:axId val="0"/>
      </c:bar3DChart>
      <c:catAx>
        <c:axId val="545604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4560455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8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93F-4E2E-AE4C-2736F59E2AFA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893F-4E2E-AE4C-2736F59E2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606848"/>
        <c:axId val="1"/>
      </c:barChart>
      <c:catAx>
        <c:axId val="545606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456068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8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BFB-4932-A553-2B1854E060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5609472"/>
        <c:axId val="1"/>
        <c:axId val="0"/>
      </c:bar3DChart>
      <c:catAx>
        <c:axId val="54560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456094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8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175-4889-8532-152BFDDFAFBB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E175-4889-8532-152BFDDFAF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5612096"/>
        <c:axId val="1"/>
        <c:axId val="0"/>
      </c:bar3DChart>
      <c:catAx>
        <c:axId val="545612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45612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8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1AC-4B0B-8C52-1C2508486EA1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1AC-4B0B-8C52-1C2508486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5614392"/>
        <c:axId val="1"/>
        <c:axId val="0"/>
      </c:bar3DChart>
      <c:catAx>
        <c:axId val="545614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4561439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8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B86-43DA-A61E-B40B855D507D}"/>
            </c:ext>
          </c:extLst>
        </c:ser>
        <c:ser>
          <c:idx val="1"/>
          <c:order val="1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6B86-43DA-A61E-B40B855D507D}"/>
            </c:ext>
          </c:extLst>
        </c:ser>
        <c:ser>
          <c:idx val="2"/>
          <c:order val="2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6B86-43DA-A61E-B40B855D507D}"/>
            </c:ext>
          </c:extLst>
        </c:ser>
        <c:ser>
          <c:idx val="3"/>
          <c:order val="3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6B86-43DA-A61E-B40B855D507D}"/>
            </c:ext>
          </c:extLst>
        </c:ser>
        <c:ser>
          <c:idx val="4"/>
          <c:order val="4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6B86-43DA-A61E-B40B855D507D}"/>
            </c:ext>
          </c:extLst>
        </c:ser>
        <c:ser>
          <c:idx val="5"/>
          <c:order val="5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6B86-43DA-A61E-B40B855D507D}"/>
            </c:ext>
          </c:extLst>
        </c:ser>
        <c:ser>
          <c:idx val="6"/>
          <c:order val="6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6-6B86-43DA-A61E-B40B855D507D}"/>
            </c:ext>
          </c:extLst>
        </c:ser>
        <c:ser>
          <c:idx val="7"/>
          <c:order val="7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6B86-43DA-A61E-B40B855D50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616688"/>
        <c:axId val="1"/>
      </c:barChart>
      <c:catAx>
        <c:axId val="545616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54561668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k-SK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k-SK"/>
    </a:p>
  </c:txPr>
  <c:printSettings>
    <c:headerFooter/>
    <c:pageMargins b="0.74803149606299235" l="0.70866141732283494" r="0.70866141732283494" t="0.74803149606299235" header="0.31496062992126006" footer="0.31496062992126006"/>
    <c:pageSetup orientation="landscape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5F8-4621-B6CB-E7BD296F3B31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35F8-4621-B6CB-E7BD296F3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2449296"/>
        <c:axId val="1"/>
        <c:axId val="0"/>
      </c:bar3DChart>
      <c:catAx>
        <c:axId val="50244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02449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78" r="0.75000000000000078" t="1" header="0.49212598450000034" footer="0.49212598450000034"/>
    <c:pageSetup/>
  </c:printSettings>
</c:chartSpace>
</file>

<file path=xl/charts/chart8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95D-4A55-9857-F824961AF703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395D-4A55-9857-F824961AF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5619312"/>
        <c:axId val="1"/>
        <c:axId val="0"/>
      </c:bar3DChart>
      <c:catAx>
        <c:axId val="545619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4561931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8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17F-4FD2-A425-B98B4CB3A34F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D17F-4FD2-A425-B98B4CB3A3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621608"/>
        <c:axId val="1"/>
      </c:barChart>
      <c:catAx>
        <c:axId val="545621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456216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8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B2F-46EC-85BD-E951ED72FF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5624232"/>
        <c:axId val="1"/>
        <c:axId val="0"/>
      </c:bar3DChart>
      <c:catAx>
        <c:axId val="545624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456242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8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2A2-4C9D-808C-6AF18FCA5F12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62A2-4C9D-808C-6AF18FCA5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5626856"/>
        <c:axId val="1"/>
        <c:axId val="0"/>
      </c:bar3DChart>
      <c:catAx>
        <c:axId val="545626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45626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8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F24-4219-85B7-FAD410DC5E3A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F24-4219-85B7-FAD410DC5E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5629152"/>
        <c:axId val="1"/>
        <c:axId val="0"/>
      </c:bar3DChart>
      <c:catAx>
        <c:axId val="545629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4562915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8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934-4F31-9E46-2EDCB1ABA6CB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D934-4F31-9E46-2EDCB1ABA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631448"/>
        <c:axId val="1"/>
      </c:barChart>
      <c:catAx>
        <c:axId val="545631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456314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8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E5E-43C3-B4F9-6F2C09053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5634072"/>
        <c:axId val="1"/>
        <c:axId val="0"/>
      </c:bar3DChart>
      <c:catAx>
        <c:axId val="545634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456340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8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23C-4C0D-94A5-17C6643E58D6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523C-4C0D-94A5-17C6643E5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5636696"/>
        <c:axId val="1"/>
        <c:axId val="0"/>
      </c:bar3DChart>
      <c:catAx>
        <c:axId val="545636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45636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8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4BB-41DA-BCED-389998FA2F2D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94BB-41DA-BCED-389998FA2F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5638992"/>
        <c:axId val="1"/>
        <c:axId val="0"/>
      </c:bar3DChart>
      <c:catAx>
        <c:axId val="545638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4563899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8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42A-47D4-A74A-05B18462EB86}"/>
            </c:ext>
          </c:extLst>
        </c:ser>
        <c:ser>
          <c:idx val="1"/>
          <c:order val="1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E42A-47D4-A74A-05B18462EB86}"/>
            </c:ext>
          </c:extLst>
        </c:ser>
        <c:ser>
          <c:idx val="2"/>
          <c:order val="2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E42A-47D4-A74A-05B18462EB86}"/>
            </c:ext>
          </c:extLst>
        </c:ser>
        <c:ser>
          <c:idx val="3"/>
          <c:order val="3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E42A-47D4-A74A-05B18462EB86}"/>
            </c:ext>
          </c:extLst>
        </c:ser>
        <c:ser>
          <c:idx val="4"/>
          <c:order val="4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E42A-47D4-A74A-05B18462EB86}"/>
            </c:ext>
          </c:extLst>
        </c:ser>
        <c:ser>
          <c:idx val="5"/>
          <c:order val="5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E42A-47D4-A74A-05B18462EB86}"/>
            </c:ext>
          </c:extLst>
        </c:ser>
        <c:ser>
          <c:idx val="6"/>
          <c:order val="6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6-E42A-47D4-A74A-05B18462EB86}"/>
            </c:ext>
          </c:extLst>
        </c:ser>
        <c:ser>
          <c:idx val="7"/>
          <c:order val="7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E42A-47D4-A74A-05B18462E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641288"/>
        <c:axId val="1"/>
      </c:barChart>
      <c:catAx>
        <c:axId val="545641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54564128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k-SK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k-SK"/>
    </a:p>
  </c:txPr>
  <c:printSettings>
    <c:headerFooter/>
    <c:pageMargins b="0.74803149606299268" l="0.70866141732283516" r="0.70866141732283516" t="0.74803149606299268" header="0.31496062992126028" footer="0.31496062992126028"/>
    <c:pageSetup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99D-4756-A4A8-70BD130723BB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999D-4756-A4A8-70BD13072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2451592"/>
        <c:axId val="1"/>
        <c:axId val="0"/>
      </c:bar3DChart>
      <c:catAx>
        <c:axId val="502451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0245159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78" r="0.75000000000000078" t="1" header="0.49212598450000034" footer="0.49212598450000034"/>
    <c:pageSetup/>
  </c:printSettings>
</c:chartSpace>
</file>

<file path=xl/charts/chart8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0F0-4660-92AC-3E1BFCB89330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90F0-4660-92AC-3E1BFCB89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5643912"/>
        <c:axId val="1"/>
        <c:axId val="0"/>
      </c:bar3DChart>
      <c:catAx>
        <c:axId val="545643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4564391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5D0-451E-840C-17F5C0D6CD53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35D0-451E-840C-17F5C0D6C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5646536"/>
        <c:axId val="1"/>
        <c:axId val="0"/>
      </c:bar3DChart>
      <c:catAx>
        <c:axId val="545646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456465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8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5B3-4828-AB72-459939F5A0EC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15B3-4828-AB72-459939F5A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648832"/>
        <c:axId val="1"/>
      </c:barChart>
      <c:catAx>
        <c:axId val="545648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456488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8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891-4208-A926-4B1B20DBE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5651456"/>
        <c:axId val="1"/>
        <c:axId val="0"/>
      </c:bar3DChart>
      <c:catAx>
        <c:axId val="54565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456514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8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90A-491C-A3E0-4FB5C99FED8E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C90A-491C-A3E0-4FB5C99FE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5654080"/>
        <c:axId val="1"/>
        <c:axId val="0"/>
      </c:bar3DChart>
      <c:catAx>
        <c:axId val="54565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456540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8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3CA-4EE9-878D-68C6B0A45C3E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93CA-4EE9-878D-68C6B0A45C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5656376"/>
        <c:axId val="1"/>
        <c:axId val="0"/>
      </c:bar3DChart>
      <c:catAx>
        <c:axId val="545656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456563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8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02A-47F4-9B69-01502919C143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A02A-47F4-9B69-01502919C1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5658672"/>
        <c:axId val="1"/>
      </c:barChart>
      <c:catAx>
        <c:axId val="545658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456586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8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A96-4FBE-B7D2-ACC3827B8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5661296"/>
        <c:axId val="1"/>
        <c:axId val="0"/>
      </c:bar3DChart>
      <c:catAx>
        <c:axId val="545661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456612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8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DF6-46D1-B578-D905E0D9EB3A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1DF6-46D1-B578-D905E0D9E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5663920"/>
        <c:axId val="1"/>
        <c:axId val="0"/>
      </c:bar3DChart>
      <c:catAx>
        <c:axId val="545663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45663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8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2EC-4156-A579-5F6136349732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D2EC-4156-A579-5F6136349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5666216"/>
        <c:axId val="1"/>
        <c:axId val="0"/>
      </c:bar3DChart>
      <c:catAx>
        <c:axId val="545666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4566621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44" r="0.75000000000000044" t="1" header="0.49212598450000022" footer="0.4921259845000002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8F6-4450-9B9C-73189A344327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A8F6-4450-9B9C-73189A344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453888"/>
        <c:axId val="1"/>
      </c:barChart>
      <c:catAx>
        <c:axId val="502453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024538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78" r="0.75000000000000078" t="1" header="0.49212598450000034" footer="0.49212598450000034"/>
    <c:pageSetup/>
  </c:printSettings>
</c:chartSpace>
</file>

<file path=xl/charts/chart8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Lit>
              <c:formatCode>General</c:formatCode>
              <c:ptCount val="13"/>
              <c:pt idx="0">
                <c:v>143661.16</c:v>
              </c:pt>
              <c:pt idx="1">
                <c:v>202082.22</c:v>
              </c:pt>
              <c:pt idx="2">
                <c:v>129514.04</c:v>
              </c:pt>
              <c:pt idx="3">
                <c:v>262526.78999999899</c:v>
              </c:pt>
              <c:pt idx="4">
                <c:v>202736.37</c:v>
              </c:pt>
              <c:pt idx="5">
                <c:v>50146.29</c:v>
              </c:pt>
              <c:pt idx="6">
                <c:v>153615.609999999</c:v>
              </c:pt>
              <c:pt idx="7">
                <c:v>180702.62</c:v>
              </c:pt>
              <c:pt idx="8">
                <c:v>145498.9</c:v>
              </c:pt>
              <c:pt idx="9">
                <c:v>162257.29</c:v>
              </c:pt>
              <c:pt idx="10">
                <c:v>164809.829999999</c:v>
              </c:pt>
              <c:pt idx="11">
                <c:v>155932.32</c:v>
              </c:pt>
              <c:pt idx="12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38B-459C-9495-D1234C6D88FB}"/>
            </c:ext>
          </c:extLst>
        </c:ser>
        <c:ser>
          <c:idx val="1"/>
          <c:order val="1"/>
          <c:invertIfNegative val="0"/>
          <c:val>
            <c:numLit>
              <c:formatCode>General</c:formatCode>
              <c:ptCount val="13"/>
              <c:pt idx="0">
                <c:v>253313.58</c:v>
              </c:pt>
              <c:pt idx="1">
                <c:v>213991.97</c:v>
              </c:pt>
              <c:pt idx="2">
                <c:v>143848.37</c:v>
              </c:pt>
              <c:pt idx="3">
                <c:v>252332.37</c:v>
              </c:pt>
              <c:pt idx="4">
                <c:v>170773.35</c:v>
              </c:pt>
              <c:pt idx="5">
                <c:v>26478.76</c:v>
              </c:pt>
              <c:pt idx="6">
                <c:v>178074.39</c:v>
              </c:pt>
              <c:pt idx="7">
                <c:v>188472.42</c:v>
              </c:pt>
              <c:pt idx="8">
                <c:v>165313.019999999</c:v>
              </c:pt>
              <c:pt idx="9">
                <c:v>171592.64</c:v>
              </c:pt>
              <c:pt idx="10">
                <c:v>183134.04</c:v>
              </c:pt>
              <c:pt idx="11">
                <c:v>182772.46</c:v>
              </c:pt>
              <c:pt idx="12">
                <c:v>116641.9</c:v>
              </c:pt>
            </c:numLit>
          </c:val>
          <c:extLst>
            <c:ext xmlns:c16="http://schemas.microsoft.com/office/drawing/2014/chart" uri="{C3380CC4-5D6E-409C-BE32-E72D297353CC}">
              <c16:uniqueId val="{00000001-538B-459C-9495-D1234C6D88FB}"/>
            </c:ext>
          </c:extLst>
        </c:ser>
        <c:ser>
          <c:idx val="2"/>
          <c:order val="2"/>
          <c:invertIfNegative val="0"/>
          <c:val>
            <c:numLit>
              <c:formatCode>General</c:formatCode>
              <c:ptCount val="13"/>
              <c:pt idx="0">
                <c:v>269742.12</c:v>
              </c:pt>
              <c:pt idx="1">
                <c:v>228563.63</c:v>
              </c:pt>
              <c:pt idx="2">
                <c:v>162363.269999999</c:v>
              </c:pt>
              <c:pt idx="3">
                <c:v>233390.92</c:v>
              </c:pt>
              <c:pt idx="4">
                <c:v>232693.62</c:v>
              </c:pt>
              <c:pt idx="5">
                <c:v>21423.89</c:v>
              </c:pt>
              <c:pt idx="6">
                <c:v>188255.13</c:v>
              </c:pt>
              <c:pt idx="7">
                <c:v>211266.45</c:v>
              </c:pt>
              <c:pt idx="8">
                <c:v>184705.01</c:v>
              </c:pt>
              <c:pt idx="9">
                <c:v>195210.25</c:v>
              </c:pt>
              <c:pt idx="10">
                <c:v>206070.24</c:v>
              </c:pt>
              <c:pt idx="11">
                <c:v>201237.14</c:v>
              </c:pt>
              <c:pt idx="12">
                <c:v>19256.54</c:v>
              </c:pt>
            </c:numLit>
          </c:val>
          <c:extLst>
            <c:ext xmlns:c16="http://schemas.microsoft.com/office/drawing/2014/chart" uri="{C3380CC4-5D6E-409C-BE32-E72D297353CC}">
              <c16:uniqueId val="{00000002-538B-459C-9495-D1234C6D88FB}"/>
            </c:ext>
          </c:extLst>
        </c:ser>
        <c:ser>
          <c:idx val="3"/>
          <c:order val="3"/>
          <c:invertIfNegative val="0"/>
          <c:val>
            <c:numLit>
              <c:formatCode>General</c:formatCode>
              <c:ptCount val="13"/>
              <c:pt idx="0">
                <c:v>313339.84000000003</c:v>
              </c:pt>
              <c:pt idx="1">
                <c:v>261941.35</c:v>
              </c:pt>
              <c:pt idx="2">
                <c:v>195960.3</c:v>
              </c:pt>
              <c:pt idx="3">
                <c:v>302535.75</c:v>
              </c:pt>
              <c:pt idx="4">
                <c:v>213886.58</c:v>
              </c:pt>
              <c:pt idx="5">
                <c:v>132816.87</c:v>
              </c:pt>
              <c:pt idx="6">
                <c:v>226465.21</c:v>
              </c:pt>
              <c:pt idx="7">
                <c:v>249186.35</c:v>
              </c:pt>
              <c:pt idx="8">
                <c:v>216064.76</c:v>
              </c:pt>
              <c:pt idx="9">
                <c:v>229690.37</c:v>
              </c:pt>
              <c:pt idx="10">
                <c:v>237204.81</c:v>
              </c:pt>
              <c:pt idx="11">
                <c:v>224744.9</c:v>
              </c:pt>
              <c:pt idx="12">
                <c:v>41158.239999999903</c:v>
              </c:pt>
            </c:numLit>
          </c:val>
          <c:extLst>
            <c:ext xmlns:c16="http://schemas.microsoft.com/office/drawing/2014/chart" uri="{C3380CC4-5D6E-409C-BE32-E72D297353CC}">
              <c16:uniqueId val="{00000003-538B-459C-9495-D1234C6D88FB}"/>
            </c:ext>
          </c:extLst>
        </c:ser>
        <c:ser>
          <c:idx val="4"/>
          <c:order val="4"/>
          <c:invertIfNegative val="0"/>
          <c:val>
            <c:numLit>
              <c:formatCode>General</c:formatCode>
              <c:ptCount val="13"/>
              <c:pt idx="0">
                <c:v>360664</c:v>
              </c:pt>
              <c:pt idx="1">
                <c:v>245807</c:v>
              </c:pt>
              <c:pt idx="2">
                <c:v>215731</c:v>
              </c:pt>
              <c:pt idx="3">
                <c:v>349057</c:v>
              </c:pt>
              <c:pt idx="4">
                <c:v>135228</c:v>
              </c:pt>
              <c:pt idx="5">
                <c:v>120488</c:v>
              </c:pt>
              <c:pt idx="6">
                <c:v>192765</c:v>
              </c:pt>
              <c:pt idx="7">
                <c:v>211486</c:v>
              </c:pt>
              <c:pt idx="8">
                <c:v>182700</c:v>
              </c:pt>
              <c:pt idx="9">
                <c:v>194085</c:v>
              </c:pt>
              <c:pt idx="10">
                <c:v>198783</c:v>
              </c:pt>
              <c:pt idx="11">
                <c:v>187232</c:v>
              </c:pt>
              <c:pt idx="12">
                <c:v>49619.03</c:v>
              </c:pt>
            </c:numLit>
          </c:val>
          <c:extLst>
            <c:ext xmlns:c16="http://schemas.microsoft.com/office/drawing/2014/chart" uri="{C3380CC4-5D6E-409C-BE32-E72D297353CC}">
              <c16:uniqueId val="{00000004-538B-459C-9495-D1234C6D88FB}"/>
            </c:ext>
          </c:extLst>
        </c:ser>
        <c:ser>
          <c:idx val="5"/>
          <c:order val="5"/>
          <c:invertIfNegative val="0"/>
          <c:val>
            <c:numLit>
              <c:formatCode>General</c:formatCode>
              <c:ptCount val="13"/>
              <c:pt idx="0">
                <c:v>290047</c:v>
              </c:pt>
              <c:pt idx="1">
                <c:v>227179</c:v>
              </c:pt>
              <c:pt idx="2">
                <c:v>179997</c:v>
              </c:pt>
              <c:pt idx="3">
                <c:v>243473</c:v>
              </c:pt>
              <c:pt idx="4">
                <c:v>68463</c:v>
              </c:pt>
              <c:pt idx="5">
                <c:v>29514</c:v>
              </c:pt>
              <c:pt idx="6">
                <c:v>188375</c:v>
              </c:pt>
              <c:pt idx="7">
                <c:v>209950</c:v>
              </c:pt>
              <c:pt idx="8">
                <c:v>193666</c:v>
              </c:pt>
              <c:pt idx="9">
                <c:v>195649</c:v>
              </c:pt>
              <c:pt idx="10">
                <c:v>203189</c:v>
              </c:pt>
              <c:pt idx="11">
                <c:v>199637</c:v>
              </c:pt>
              <c:pt idx="12">
                <c:v>-70554.13</c:v>
              </c:pt>
            </c:numLit>
          </c:val>
          <c:extLst>
            <c:ext xmlns:c16="http://schemas.microsoft.com/office/drawing/2014/chart" uri="{C3380CC4-5D6E-409C-BE32-E72D297353CC}">
              <c16:uniqueId val="{00000005-538B-459C-9495-D1234C6D88FB}"/>
            </c:ext>
          </c:extLst>
        </c:ser>
        <c:ser>
          <c:idx val="6"/>
          <c:order val="6"/>
          <c:invertIfNegative val="0"/>
          <c:val>
            <c:numLit>
              <c:formatCode>General</c:formatCode>
              <c:ptCount val="13"/>
              <c:pt idx="0">
                <c:v>290050</c:v>
              </c:pt>
              <c:pt idx="1">
                <c:v>249508</c:v>
              </c:pt>
              <c:pt idx="2">
                <c:v>194748</c:v>
              </c:pt>
              <c:pt idx="3">
                <c:v>257717</c:v>
              </c:pt>
              <c:pt idx="4">
                <c:v>96082</c:v>
              </c:pt>
              <c:pt idx="5">
                <c:v>80868</c:v>
              </c:pt>
              <c:pt idx="6">
                <c:v>220373</c:v>
              </c:pt>
              <c:pt idx="7">
                <c:v>227633</c:v>
              </c:pt>
              <c:pt idx="8">
                <c:v>216812</c:v>
              </c:pt>
              <c:pt idx="9">
                <c:v>225214</c:v>
              </c:pt>
              <c:pt idx="10">
                <c:v>229256</c:v>
              </c:pt>
              <c:pt idx="11">
                <c:v>217622</c:v>
              </c:pt>
              <c:pt idx="12">
                <c:v>8085.98</c:v>
              </c:pt>
            </c:numLit>
          </c:val>
          <c:extLst>
            <c:ext xmlns:c16="http://schemas.microsoft.com/office/drawing/2014/chart" uri="{C3380CC4-5D6E-409C-BE32-E72D297353CC}">
              <c16:uniqueId val="{00000006-538B-459C-9495-D1234C6D88FB}"/>
            </c:ext>
          </c:extLst>
        </c:ser>
        <c:ser>
          <c:idx val="7"/>
          <c:order val="7"/>
          <c:invertIfNegative val="0"/>
          <c:val>
            <c:numLit>
              <c:formatCode>General</c:formatCode>
              <c:ptCount val="13"/>
              <c:pt idx="0">
                <c:v>297700</c:v>
              </c:pt>
              <c:pt idx="1">
                <c:v>258847</c:v>
              </c:pt>
              <c:pt idx="2">
                <c:v>216521</c:v>
              </c:pt>
              <c:pt idx="3">
                <c:v>264552</c:v>
              </c:pt>
              <c:pt idx="4">
                <c:v>138180</c:v>
              </c:pt>
              <c:pt idx="5">
                <c:v>155901</c:v>
              </c:pt>
              <c:pt idx="6">
                <c:v>241275</c:v>
              </c:pt>
              <c:pt idx="7">
                <c:v>238059</c:v>
              </c:pt>
              <c:pt idx="8">
                <c:v>222538</c:v>
              </c:pt>
              <c:pt idx="9">
                <c:v>224655</c:v>
              </c:pt>
              <c:pt idx="10">
                <c:v>231337</c:v>
              </c:pt>
              <c:pt idx="11">
                <c:v>227390</c:v>
              </c:pt>
              <c:pt idx="12">
                <c:v>-11915.9</c:v>
              </c:pt>
            </c:numLit>
          </c:val>
          <c:extLst>
            <c:ext xmlns:c16="http://schemas.microsoft.com/office/drawing/2014/chart" uri="{C3380CC4-5D6E-409C-BE32-E72D297353CC}">
              <c16:uniqueId val="{00000007-538B-459C-9495-D1234C6D88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8994928"/>
        <c:axId val="1"/>
      </c:barChart>
      <c:catAx>
        <c:axId val="548994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54899492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k-SK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k-SK"/>
    </a:p>
  </c:txPr>
  <c:printSettings>
    <c:headerFooter/>
    <c:pageMargins b="0.74803149606299268" l="0.70866141732283516" r="0.70866141732283516" t="0.74803149606299268" header="0.31496062992126028" footer="0.31496062992126028"/>
    <c:pageSetup orientation="landscape"/>
  </c:printSettings>
</c:chartSpace>
</file>

<file path=xl/charts/chart8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934-423D-A96F-6C5148AF496B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C934-423D-A96F-6C5148AF49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8997552"/>
        <c:axId val="1"/>
        <c:axId val="0"/>
      </c:bar3DChart>
      <c:catAx>
        <c:axId val="548997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4899755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8C8-4B82-8FBB-E86CF4DCD180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D8C8-4B82-8FBB-E86CF4DCD1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8999848"/>
        <c:axId val="1"/>
      </c:barChart>
      <c:catAx>
        <c:axId val="548999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489998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78" r="0.75000000000000078" t="1" header="0.49212598450000034" footer="0.49212598450000034"/>
    <c:pageSetup/>
  </c:printSettings>
</c:chartSpace>
</file>

<file path=xl/charts/chart8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235-422E-8EA6-792AED85B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9002472"/>
        <c:axId val="1"/>
        <c:axId val="0"/>
      </c:bar3DChart>
      <c:catAx>
        <c:axId val="549002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490024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78" r="0.75000000000000078" t="1" header="0.49212598450000034" footer="0.49212598450000034"/>
    <c:pageSetup/>
  </c:printSettings>
</c:chartSpace>
</file>

<file path=xl/charts/chart8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709-45C8-BB27-1FD2D6B42611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709-45C8-BB27-1FD2D6B426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9005096"/>
        <c:axId val="1"/>
        <c:axId val="0"/>
      </c:bar3DChart>
      <c:catAx>
        <c:axId val="549005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49005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78" r="0.75000000000000078" t="1" header="0.49212598450000034" footer="0.49212598450000034"/>
    <c:pageSetup/>
  </c:printSettings>
</c:chartSpace>
</file>

<file path=xl/charts/chart8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63D-4BF9-84A7-1B4665A6EB80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B63D-4BF9-84A7-1B4665A6E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9007392"/>
        <c:axId val="1"/>
        <c:axId val="0"/>
      </c:bar3DChart>
      <c:catAx>
        <c:axId val="549007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4900739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78" r="0.75000000000000078" t="1" header="0.49212598450000034" footer="0.49212598450000034"/>
    <c:pageSetup/>
  </c:printSettings>
</c:chartSpace>
</file>

<file path=xl/charts/chart8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1F9-4F87-98DD-5551D9CD185D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1F9-4F87-98DD-5551D9CD18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9009688"/>
        <c:axId val="1"/>
      </c:barChart>
      <c:catAx>
        <c:axId val="549009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490096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78" r="0.75000000000000078" t="1" header="0.49212598450000034" footer="0.49212598450000034"/>
    <c:pageSetup/>
  </c:printSettings>
</c:chartSpace>
</file>

<file path=xl/charts/chart8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E9C-4670-AC4D-4B6C0447C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9012312"/>
        <c:axId val="1"/>
        <c:axId val="0"/>
      </c:bar3DChart>
      <c:catAx>
        <c:axId val="549012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490123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78" r="0.75000000000000078" t="1" header="0.49212598450000034" footer="0.49212598450000034"/>
    <c:pageSetup/>
  </c:printSettings>
</c:chartSpace>
</file>

<file path=xl/charts/chart8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D2F-4E5E-977D-C7F3CA23BDAE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DD2F-4E5E-977D-C7F3CA23B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9014936"/>
        <c:axId val="1"/>
        <c:axId val="0"/>
      </c:bar3DChart>
      <c:catAx>
        <c:axId val="549014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49014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78" r="0.75000000000000078" t="1" header="0.49212598450000034" footer="0.49212598450000034"/>
    <c:pageSetup/>
  </c:printSettings>
</c:chartSpace>
</file>

<file path=xl/charts/chart8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901-4778-9A64-EB711262A177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C901-4778-9A64-EB711262A1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9017232"/>
        <c:axId val="1"/>
        <c:axId val="0"/>
      </c:bar3DChart>
      <c:catAx>
        <c:axId val="54901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4901723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78" r="0.75000000000000078" t="1" header="0.49212598450000034" footer="0.49212598450000034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13C-441E-9B79-B14B431AA2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2456512"/>
        <c:axId val="1"/>
        <c:axId val="0"/>
      </c:bar3DChart>
      <c:catAx>
        <c:axId val="502456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024565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78" r="0.75000000000000078" t="1" header="0.49212598450000034" footer="0.49212598450000034"/>
    <c:pageSetup/>
  </c:printSettings>
</c:chartSpace>
</file>

<file path=xl/charts/chart8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EB1-4ED2-9830-7FDA5B783322}"/>
            </c:ext>
          </c:extLst>
        </c:ser>
        <c:ser>
          <c:idx val="1"/>
          <c:order val="1"/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8EB1-4ED2-9830-7FDA5B783322}"/>
            </c:ext>
          </c:extLst>
        </c:ser>
        <c:ser>
          <c:idx val="2"/>
          <c:order val="2"/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8EB1-4ED2-9830-7FDA5B783322}"/>
            </c:ext>
          </c:extLst>
        </c:ser>
        <c:ser>
          <c:idx val="3"/>
          <c:order val="3"/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8EB1-4ED2-9830-7FDA5B783322}"/>
            </c:ext>
          </c:extLst>
        </c:ser>
        <c:ser>
          <c:idx val="4"/>
          <c:order val="4"/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8EB1-4ED2-9830-7FDA5B783322}"/>
            </c:ext>
          </c:extLst>
        </c:ser>
        <c:ser>
          <c:idx val="5"/>
          <c:order val="5"/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8EB1-4ED2-9830-7FDA5B783322}"/>
            </c:ext>
          </c:extLst>
        </c:ser>
        <c:ser>
          <c:idx val="6"/>
          <c:order val="6"/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6-8EB1-4ED2-9830-7FDA5B783322}"/>
            </c:ext>
          </c:extLst>
        </c:ser>
        <c:ser>
          <c:idx val="7"/>
          <c:order val="7"/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8EB1-4ED2-9830-7FDA5B783322}"/>
            </c:ext>
          </c:extLst>
        </c:ser>
        <c:ser>
          <c:idx val="8"/>
          <c:order val="8"/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8-8EB1-4ED2-9830-7FDA5B783322}"/>
            </c:ext>
          </c:extLst>
        </c:ser>
        <c:ser>
          <c:idx val="9"/>
          <c:order val="9"/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9-8EB1-4ED2-9830-7FDA5B783322}"/>
            </c:ext>
          </c:extLst>
        </c:ser>
        <c:ser>
          <c:idx val="10"/>
          <c:order val="10"/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A-8EB1-4ED2-9830-7FDA5B783322}"/>
            </c:ext>
          </c:extLst>
        </c:ser>
        <c:ser>
          <c:idx val="11"/>
          <c:order val="11"/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B-8EB1-4ED2-9830-7FDA5B783322}"/>
            </c:ext>
          </c:extLst>
        </c:ser>
        <c:ser>
          <c:idx val="12"/>
          <c:order val="12"/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C-8EB1-4ED2-9830-7FDA5B783322}"/>
            </c:ext>
          </c:extLst>
        </c:ser>
        <c:ser>
          <c:idx val="13"/>
          <c:order val="13"/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D-8EB1-4ED2-9830-7FDA5B783322}"/>
            </c:ext>
          </c:extLst>
        </c:ser>
        <c:ser>
          <c:idx val="14"/>
          <c:order val="14"/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E-8EB1-4ED2-9830-7FDA5B7833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9019528"/>
        <c:axId val="1"/>
      </c:barChart>
      <c:catAx>
        <c:axId val="549019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5490195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k-SK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k-SK"/>
    </a:p>
  </c:txPr>
  <c:printSettings>
    <c:headerFooter/>
    <c:pageMargins b="0.74803149606299291" l="0.70866141732283561" r="0.70866141732283561" t="0.74803149606299291" header="0.3149606299212605" footer="0.3149606299212605"/>
    <c:pageSetup orientation="landscape"/>
  </c:printSettings>
</c:chartSpace>
</file>

<file path=xl/charts/chart8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094-490A-9E38-0FE7FDA66208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2094-490A-9E38-0FE7FDA66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9022152"/>
        <c:axId val="1"/>
        <c:axId val="0"/>
      </c:bar3DChart>
      <c:catAx>
        <c:axId val="549022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4902215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8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AD1-4A8E-988A-6EA8D3CC2D6B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BAD1-4A8E-988A-6EA8D3CC2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9024776"/>
        <c:axId val="1"/>
        <c:axId val="0"/>
      </c:bar3DChart>
      <c:catAx>
        <c:axId val="549024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490247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6BD-47EB-8958-BFE54F6AC171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C6BD-47EB-8958-BFE54F6AC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9027072"/>
        <c:axId val="1"/>
      </c:barChart>
      <c:catAx>
        <c:axId val="549027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490270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8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CED-4AE1-8066-17F5FF3D1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9029696"/>
        <c:axId val="1"/>
        <c:axId val="0"/>
      </c:bar3DChart>
      <c:catAx>
        <c:axId val="549029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490296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8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66F-4F46-8D6B-8B3E75D07267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B66F-4F46-8D6B-8B3E75D07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9032320"/>
        <c:axId val="1"/>
        <c:axId val="0"/>
      </c:bar3DChart>
      <c:catAx>
        <c:axId val="549032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49032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8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59D-49F8-BB7C-9277A1522A18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59D-49F8-BB7C-9277A1522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9034616"/>
        <c:axId val="1"/>
        <c:axId val="0"/>
      </c:bar3DChart>
      <c:catAx>
        <c:axId val="549034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4903461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8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52E-41D7-9FC4-A76AC6EA08AF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F52E-41D7-9FC4-A76AC6EA0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9037240"/>
        <c:axId val="1"/>
        <c:axId val="0"/>
      </c:bar3DChart>
      <c:catAx>
        <c:axId val="549037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4903724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8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B27-461C-953F-733B3B380662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6B27-461C-953F-733B3B3806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9039864"/>
        <c:axId val="1"/>
        <c:axId val="0"/>
      </c:bar3DChart>
      <c:catAx>
        <c:axId val="549039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4903986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8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9BF-438C-B6B7-5E3DE0AB2188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D9BF-438C-B6B7-5E3DE0AB2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9042488"/>
        <c:axId val="1"/>
        <c:axId val="0"/>
      </c:bar3DChart>
      <c:catAx>
        <c:axId val="549042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4904248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DF4-4600-AEE1-B5E8FF4DADA7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8DF4-4600-AEE1-B5E8FF4DA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2856304"/>
        <c:axId val="1"/>
        <c:axId val="0"/>
      </c:bar3DChart>
      <c:catAx>
        <c:axId val="502856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02856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78" r="0.75000000000000078" t="1" header="0.49212598450000034" footer="0.49212598450000034"/>
    <c:pageSetup/>
  </c:printSettings>
</c:chartSpace>
</file>

<file path=xl/charts/chart8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2AD-4618-AF12-FCEC01B99741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42AD-4618-AF12-FCEC01B99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9044784"/>
        <c:axId val="1"/>
      </c:barChart>
      <c:catAx>
        <c:axId val="549044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490447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8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205-4564-8762-C9B0DA43FB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9047408"/>
        <c:axId val="1"/>
        <c:axId val="0"/>
      </c:bar3DChart>
      <c:catAx>
        <c:axId val="54904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490474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8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C5C-44ED-905C-BE2BB1C05371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3C5C-44ED-905C-BE2BB1C05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9050032"/>
        <c:axId val="1"/>
        <c:axId val="0"/>
      </c:bar3DChart>
      <c:catAx>
        <c:axId val="549050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49050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8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BD2-409D-8297-0E60F419CD0B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4BD2-409D-8297-0E60F419C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9052328"/>
        <c:axId val="1"/>
        <c:axId val="0"/>
      </c:bar3DChart>
      <c:catAx>
        <c:axId val="549052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4905232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8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A3B-4DCA-B60B-79111BC48AD8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3A3B-4DCA-B60B-79111BC48A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9054624"/>
        <c:axId val="1"/>
      </c:barChart>
      <c:catAx>
        <c:axId val="549054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490546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8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0D8-43D4-8D8A-255DC7DDE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9057248"/>
        <c:axId val="1"/>
        <c:axId val="0"/>
      </c:bar3DChart>
      <c:catAx>
        <c:axId val="549057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490572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8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9EE-46E6-8850-45B58FE269F9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B9EE-46E6-8850-45B58FE26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9059872"/>
        <c:axId val="1"/>
        <c:axId val="0"/>
      </c:bar3DChart>
      <c:catAx>
        <c:axId val="549059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49059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8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C95-4231-A206-BF95B7A61EE5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EC95-4231-A206-BF95B7A61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9062168"/>
        <c:axId val="1"/>
        <c:axId val="0"/>
      </c:bar3DChart>
      <c:catAx>
        <c:axId val="549062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4906216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8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E21-4527-8C80-63BCB2BCE172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9E21-4527-8C80-63BCB2BCE1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9064464"/>
        <c:axId val="1"/>
      </c:barChart>
      <c:catAx>
        <c:axId val="549064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490644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8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567-4488-90C6-E6662FFB83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9067088"/>
        <c:axId val="1"/>
        <c:axId val="0"/>
      </c:bar3DChart>
      <c:catAx>
        <c:axId val="549067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490670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C5D-44DC-B94F-B3B6853DD2F5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4C5D-44DC-B94F-B3B6853DD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2858600"/>
        <c:axId val="1"/>
        <c:axId val="0"/>
      </c:bar3DChart>
      <c:catAx>
        <c:axId val="502858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0285860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78" r="0.75000000000000078" t="1" header="0.49212598450000034" footer="0.49212598450000034"/>
    <c:pageSetup/>
  </c:printSettings>
</c:chartSpace>
</file>

<file path=xl/charts/chart8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D50-4C29-9EA6-C035C42E93CF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DD50-4C29-9EA6-C035C42E9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9069712"/>
        <c:axId val="1"/>
        <c:axId val="0"/>
      </c:bar3DChart>
      <c:catAx>
        <c:axId val="549069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490697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8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F9F-4353-A876-F97401D4A81B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9F9F-4353-A876-F97401D4A8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9072008"/>
        <c:axId val="1"/>
        <c:axId val="0"/>
      </c:bar3DChart>
      <c:catAx>
        <c:axId val="549072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4907200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8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B89-4F21-B6B1-53F8918F59EE}"/>
            </c:ext>
          </c:extLst>
        </c:ser>
        <c:ser>
          <c:idx val="1"/>
          <c:order val="1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BB89-4F21-B6B1-53F8918F59EE}"/>
            </c:ext>
          </c:extLst>
        </c:ser>
        <c:ser>
          <c:idx val="2"/>
          <c:order val="2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BB89-4F21-B6B1-53F8918F59EE}"/>
            </c:ext>
          </c:extLst>
        </c:ser>
        <c:ser>
          <c:idx val="3"/>
          <c:order val="3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BB89-4F21-B6B1-53F8918F59EE}"/>
            </c:ext>
          </c:extLst>
        </c:ser>
        <c:ser>
          <c:idx val="4"/>
          <c:order val="4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BB89-4F21-B6B1-53F8918F59EE}"/>
            </c:ext>
          </c:extLst>
        </c:ser>
        <c:ser>
          <c:idx val="5"/>
          <c:order val="5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BB89-4F21-B6B1-53F8918F59EE}"/>
            </c:ext>
          </c:extLst>
        </c:ser>
        <c:ser>
          <c:idx val="6"/>
          <c:order val="6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6-BB89-4F21-B6B1-53F8918F59EE}"/>
            </c:ext>
          </c:extLst>
        </c:ser>
        <c:ser>
          <c:idx val="7"/>
          <c:order val="7"/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BB89-4F21-B6B1-53F8918F59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9074304"/>
        <c:axId val="1"/>
      </c:barChart>
      <c:catAx>
        <c:axId val="549074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k-SK"/>
          </a:p>
        </c:txPr>
        <c:crossAx val="54907430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k-SK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k-SK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</c:chartSpace>
</file>

<file path=xl/charts/chart8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05C-42FF-A2FF-9DC3DA96B7A5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105C-42FF-A2FF-9DC3DA96B7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9076928"/>
        <c:axId val="1"/>
        <c:axId val="0"/>
      </c:bar3DChart>
      <c:catAx>
        <c:axId val="549076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4907692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8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DF6-47F5-B170-C34E2601721D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CDF6-47F5-B170-C34E26017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9079224"/>
        <c:axId val="1"/>
      </c:barChart>
      <c:catAx>
        <c:axId val="549079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490792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8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2B0-4094-A620-16CE12C66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9081848"/>
        <c:axId val="1"/>
        <c:axId val="0"/>
      </c:bar3DChart>
      <c:catAx>
        <c:axId val="549081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490818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8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71F-462A-AD16-D52DAD955C23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371F-462A-AD16-D52DAD955C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9084472"/>
        <c:axId val="1"/>
        <c:axId val="0"/>
      </c:bar3DChart>
      <c:catAx>
        <c:axId val="549084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49084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8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BA6-4A8B-BA21-32AFF7664AB7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3BA6-4A8B-BA21-32AFF7664A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9086768"/>
        <c:axId val="1"/>
        <c:axId val="0"/>
      </c:bar3DChart>
      <c:catAx>
        <c:axId val="549086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4908676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8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C75-40F1-BCA3-CEAE85891AE7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0C75-40F1-BCA3-CEAE85891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9089064"/>
        <c:axId val="1"/>
      </c:barChart>
      <c:catAx>
        <c:axId val="549089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490890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8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920-4698-B749-6ABAC7614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9091688"/>
        <c:axId val="1"/>
        <c:axId val="0"/>
      </c:bar3DChart>
      <c:catAx>
        <c:axId val="549091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490916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474-46D5-83C0-6CAFA3F97CF2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2474-46D5-83C0-6CAFA3F97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2861224"/>
        <c:axId val="1"/>
        <c:axId val="0"/>
      </c:bar3DChart>
      <c:catAx>
        <c:axId val="502861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0286122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8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6B2-4F0A-9388-E4C1B3954900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26B2-4F0A-9388-E4C1B3954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9094312"/>
        <c:axId val="1"/>
        <c:axId val="0"/>
      </c:bar3DChart>
      <c:catAx>
        <c:axId val="549094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490943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8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FD0-4783-A489-FF41AFB7992C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FD0-4783-A489-FF41AFB79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9096608"/>
        <c:axId val="1"/>
        <c:axId val="0"/>
      </c:bar3DChart>
      <c:catAx>
        <c:axId val="549096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4909660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8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964-4CC6-B5BD-D503F9F571F8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6964-4CC6-B5BD-D503F9F571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49099232"/>
        <c:axId val="1"/>
        <c:axId val="0"/>
      </c:bar3DChart>
      <c:catAx>
        <c:axId val="549099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4909923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F9C-448D-AE3D-9350C2CB0116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8F9C-448D-AE3D-9350C2CB0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2863848"/>
        <c:axId val="1"/>
        <c:axId val="0"/>
      </c:bar3DChart>
      <c:catAx>
        <c:axId val="502863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0286384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593-4669-B021-BF7D3E451EEA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D593-4669-B021-BF7D3E451E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81868960"/>
        <c:axId val="1"/>
        <c:axId val="0"/>
      </c:bar3DChart>
      <c:catAx>
        <c:axId val="481868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48186896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EC1-442A-92C1-E8FA74D1FF1A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FEC1-442A-92C1-E8FA74D1FF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866144"/>
        <c:axId val="1"/>
      </c:barChart>
      <c:catAx>
        <c:axId val="502866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028661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49C-4A22-A0E4-79311E332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2868768"/>
        <c:axId val="1"/>
        <c:axId val="0"/>
      </c:bar3DChart>
      <c:catAx>
        <c:axId val="502868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028687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287-4647-955F-1C69AE741866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E287-4647-955F-1C69AE7418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2871392"/>
        <c:axId val="1"/>
        <c:axId val="0"/>
      </c:bar3DChart>
      <c:catAx>
        <c:axId val="502871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02871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000000000000022" r="0.75000000000000022" t="1" header="0.49212598450000011" footer="0.49212598450000011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BD2-4F14-A932-A11840DD08C5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0BD2-4F14-A932-A11840DD0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3171224"/>
        <c:axId val="1"/>
        <c:axId val="0"/>
      </c:bar3DChart>
      <c:catAx>
        <c:axId val="503171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0317122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3BA-4053-8D37-107A41FE4A31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23BA-4053-8D37-107A41FE4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3173848"/>
        <c:axId val="1"/>
        <c:axId val="0"/>
      </c:bar3DChart>
      <c:catAx>
        <c:axId val="503173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0317384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594-4345-82A4-08B936A383BE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3594-4345-82A4-08B936A38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3176472"/>
        <c:axId val="1"/>
        <c:axId val="0"/>
      </c:bar3DChart>
      <c:catAx>
        <c:axId val="503176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0317647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5DD-45C4-8F68-F54FFBBB3466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B5DD-45C4-8F68-F54FFBBB34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3179096"/>
        <c:axId val="1"/>
        <c:axId val="0"/>
      </c:bar3DChart>
      <c:catAx>
        <c:axId val="503179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50317909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sk-SK"/>
              <a:t>Výnos dane z príjmov za rok 2007 s porovnaním s rokom 2006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rok 2006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770-4BB7-8B84-9DBD1F38A30A}"/>
            </c:ext>
          </c:extLst>
        </c:ser>
        <c:ser>
          <c:idx val="1"/>
          <c:order val="1"/>
          <c:tx>
            <c:v>rok 2007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D770-4BB7-8B84-9DBD1F38A3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3181392"/>
        <c:axId val="1"/>
      </c:barChart>
      <c:catAx>
        <c:axId val="503181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mesiace v roku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5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sk-SK"/>
                  <a:t>príjem z podielovej dane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031813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943-40E0-9352-110A641E18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3184016"/>
        <c:axId val="1"/>
        <c:axId val="0"/>
      </c:bar3DChart>
      <c:catAx>
        <c:axId val="5031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031840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1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C28-48A1-A210-27E4ED3901C0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8C28-48A1-A210-27E4ED390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3556504"/>
        <c:axId val="1"/>
        <c:axId val="0"/>
      </c:bar3DChart>
      <c:catAx>
        <c:axId val="503556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sk-SK"/>
          </a:p>
        </c:txPr>
        <c:crossAx val="503556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sk-SK"/>
    </a:p>
  </c:txPr>
  <c:printSettings>
    <c:headerFooter alignWithMargins="0"/>
    <c:pageMargins b="1" l="0.75" r="0.75" t="1" header="0.4921259845" footer="0.492125984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7.xml"/><Relationship Id="rId671" Type="http://schemas.openxmlformats.org/officeDocument/2006/relationships/chart" Target="../charts/chart671.xml"/><Relationship Id="rId769" Type="http://schemas.openxmlformats.org/officeDocument/2006/relationships/chart" Target="../charts/chart769.xml"/><Relationship Id="rId21" Type="http://schemas.openxmlformats.org/officeDocument/2006/relationships/chart" Target="../charts/chart21.xml"/><Relationship Id="rId324" Type="http://schemas.openxmlformats.org/officeDocument/2006/relationships/chart" Target="../charts/chart324.xml"/><Relationship Id="rId531" Type="http://schemas.openxmlformats.org/officeDocument/2006/relationships/chart" Target="../charts/chart531.xml"/><Relationship Id="rId629" Type="http://schemas.openxmlformats.org/officeDocument/2006/relationships/chart" Target="../charts/chart629.xml"/><Relationship Id="rId170" Type="http://schemas.openxmlformats.org/officeDocument/2006/relationships/chart" Target="../charts/chart170.xml"/><Relationship Id="rId836" Type="http://schemas.openxmlformats.org/officeDocument/2006/relationships/chart" Target="../charts/chart836.xml"/><Relationship Id="rId268" Type="http://schemas.openxmlformats.org/officeDocument/2006/relationships/chart" Target="../charts/chart268.xml"/><Relationship Id="rId475" Type="http://schemas.openxmlformats.org/officeDocument/2006/relationships/chart" Target="../charts/chart475.xml"/><Relationship Id="rId682" Type="http://schemas.openxmlformats.org/officeDocument/2006/relationships/chart" Target="../charts/chart682.xml"/><Relationship Id="rId32" Type="http://schemas.openxmlformats.org/officeDocument/2006/relationships/chart" Target="../charts/chart32.xml"/><Relationship Id="rId128" Type="http://schemas.openxmlformats.org/officeDocument/2006/relationships/chart" Target="../charts/chart128.xml"/><Relationship Id="rId335" Type="http://schemas.openxmlformats.org/officeDocument/2006/relationships/chart" Target="../charts/chart335.xml"/><Relationship Id="rId542" Type="http://schemas.openxmlformats.org/officeDocument/2006/relationships/chart" Target="../charts/chart542.xml"/><Relationship Id="rId181" Type="http://schemas.openxmlformats.org/officeDocument/2006/relationships/chart" Target="../charts/chart181.xml"/><Relationship Id="rId402" Type="http://schemas.openxmlformats.org/officeDocument/2006/relationships/chart" Target="../charts/chart402.xml"/><Relationship Id="rId847" Type="http://schemas.openxmlformats.org/officeDocument/2006/relationships/chart" Target="../charts/chart847.xml"/><Relationship Id="rId279" Type="http://schemas.openxmlformats.org/officeDocument/2006/relationships/chart" Target="../charts/chart279.xml"/><Relationship Id="rId486" Type="http://schemas.openxmlformats.org/officeDocument/2006/relationships/chart" Target="../charts/chart486.xml"/><Relationship Id="rId693" Type="http://schemas.openxmlformats.org/officeDocument/2006/relationships/chart" Target="../charts/chart693.xml"/><Relationship Id="rId707" Type="http://schemas.openxmlformats.org/officeDocument/2006/relationships/chart" Target="../charts/chart707.xml"/><Relationship Id="rId43" Type="http://schemas.openxmlformats.org/officeDocument/2006/relationships/chart" Target="../charts/chart43.xml"/><Relationship Id="rId139" Type="http://schemas.openxmlformats.org/officeDocument/2006/relationships/chart" Target="../charts/chart139.xml"/><Relationship Id="rId346" Type="http://schemas.openxmlformats.org/officeDocument/2006/relationships/chart" Target="../charts/chart346.xml"/><Relationship Id="rId553" Type="http://schemas.openxmlformats.org/officeDocument/2006/relationships/chart" Target="../charts/chart553.xml"/><Relationship Id="rId760" Type="http://schemas.openxmlformats.org/officeDocument/2006/relationships/chart" Target="../charts/chart760.xml"/><Relationship Id="rId192" Type="http://schemas.openxmlformats.org/officeDocument/2006/relationships/chart" Target="../charts/chart192.xml"/><Relationship Id="rId206" Type="http://schemas.openxmlformats.org/officeDocument/2006/relationships/chart" Target="../charts/chart206.xml"/><Relationship Id="rId413" Type="http://schemas.openxmlformats.org/officeDocument/2006/relationships/chart" Target="../charts/chart413.xml"/><Relationship Id="rId858" Type="http://schemas.openxmlformats.org/officeDocument/2006/relationships/chart" Target="../charts/chart858.xml"/><Relationship Id="rId497" Type="http://schemas.openxmlformats.org/officeDocument/2006/relationships/chart" Target="../charts/chart497.xml"/><Relationship Id="rId620" Type="http://schemas.openxmlformats.org/officeDocument/2006/relationships/chart" Target="../charts/chart620.xml"/><Relationship Id="rId718" Type="http://schemas.openxmlformats.org/officeDocument/2006/relationships/chart" Target="../charts/chart718.xml"/><Relationship Id="rId357" Type="http://schemas.openxmlformats.org/officeDocument/2006/relationships/chart" Target="../charts/chart357.xml"/><Relationship Id="rId54" Type="http://schemas.openxmlformats.org/officeDocument/2006/relationships/chart" Target="../charts/chart54.xml"/><Relationship Id="rId217" Type="http://schemas.openxmlformats.org/officeDocument/2006/relationships/chart" Target="../charts/chart217.xml"/><Relationship Id="rId564" Type="http://schemas.openxmlformats.org/officeDocument/2006/relationships/chart" Target="../charts/chart564.xml"/><Relationship Id="rId771" Type="http://schemas.openxmlformats.org/officeDocument/2006/relationships/chart" Target="../charts/chart771.xml"/><Relationship Id="rId869" Type="http://schemas.openxmlformats.org/officeDocument/2006/relationships/chart" Target="../charts/chart869.xml"/><Relationship Id="rId424" Type="http://schemas.openxmlformats.org/officeDocument/2006/relationships/chart" Target="../charts/chart424.xml"/><Relationship Id="rId631" Type="http://schemas.openxmlformats.org/officeDocument/2006/relationships/chart" Target="../charts/chart631.xml"/><Relationship Id="rId729" Type="http://schemas.openxmlformats.org/officeDocument/2006/relationships/chart" Target="../charts/chart729.xml"/><Relationship Id="rId270" Type="http://schemas.openxmlformats.org/officeDocument/2006/relationships/chart" Target="../charts/chart270.xml"/><Relationship Id="rId65" Type="http://schemas.openxmlformats.org/officeDocument/2006/relationships/chart" Target="../charts/chart65.xml"/><Relationship Id="rId130" Type="http://schemas.openxmlformats.org/officeDocument/2006/relationships/chart" Target="../charts/chart130.xml"/><Relationship Id="rId368" Type="http://schemas.openxmlformats.org/officeDocument/2006/relationships/chart" Target="../charts/chart368.xml"/><Relationship Id="rId575" Type="http://schemas.openxmlformats.org/officeDocument/2006/relationships/chart" Target="../charts/chart575.xml"/><Relationship Id="rId782" Type="http://schemas.openxmlformats.org/officeDocument/2006/relationships/chart" Target="../charts/chart782.xml"/><Relationship Id="rId228" Type="http://schemas.openxmlformats.org/officeDocument/2006/relationships/chart" Target="../charts/chart228.xml"/><Relationship Id="rId435" Type="http://schemas.openxmlformats.org/officeDocument/2006/relationships/chart" Target="../charts/chart435.xml"/><Relationship Id="rId642" Type="http://schemas.openxmlformats.org/officeDocument/2006/relationships/chart" Target="../charts/chart642.xml"/><Relationship Id="rId281" Type="http://schemas.openxmlformats.org/officeDocument/2006/relationships/chart" Target="../charts/chart281.xml"/><Relationship Id="rId502" Type="http://schemas.openxmlformats.org/officeDocument/2006/relationships/chart" Target="../charts/chart502.xml"/><Relationship Id="rId76" Type="http://schemas.openxmlformats.org/officeDocument/2006/relationships/chart" Target="../charts/chart76.xml"/><Relationship Id="rId141" Type="http://schemas.openxmlformats.org/officeDocument/2006/relationships/chart" Target="../charts/chart141.xml"/><Relationship Id="rId379" Type="http://schemas.openxmlformats.org/officeDocument/2006/relationships/chart" Target="../charts/chart379.xml"/><Relationship Id="rId586" Type="http://schemas.openxmlformats.org/officeDocument/2006/relationships/chart" Target="../charts/chart586.xml"/><Relationship Id="rId793" Type="http://schemas.openxmlformats.org/officeDocument/2006/relationships/chart" Target="../charts/chart793.xml"/><Relationship Id="rId807" Type="http://schemas.openxmlformats.org/officeDocument/2006/relationships/chart" Target="../charts/chart807.xml"/><Relationship Id="rId7" Type="http://schemas.openxmlformats.org/officeDocument/2006/relationships/chart" Target="../charts/chart7.xml"/><Relationship Id="rId239" Type="http://schemas.openxmlformats.org/officeDocument/2006/relationships/chart" Target="../charts/chart239.xml"/><Relationship Id="rId446" Type="http://schemas.openxmlformats.org/officeDocument/2006/relationships/chart" Target="../charts/chart446.xml"/><Relationship Id="rId653" Type="http://schemas.openxmlformats.org/officeDocument/2006/relationships/chart" Target="../charts/chart653.xml"/><Relationship Id="rId250" Type="http://schemas.openxmlformats.org/officeDocument/2006/relationships/chart" Target="../charts/chart250.xml"/><Relationship Id="rId292" Type="http://schemas.openxmlformats.org/officeDocument/2006/relationships/chart" Target="../charts/chart292.xml"/><Relationship Id="rId306" Type="http://schemas.openxmlformats.org/officeDocument/2006/relationships/chart" Target="../charts/chart306.xml"/><Relationship Id="rId488" Type="http://schemas.openxmlformats.org/officeDocument/2006/relationships/chart" Target="../charts/chart488.xml"/><Relationship Id="rId695" Type="http://schemas.openxmlformats.org/officeDocument/2006/relationships/chart" Target="../charts/chart695.xml"/><Relationship Id="rId709" Type="http://schemas.openxmlformats.org/officeDocument/2006/relationships/chart" Target="../charts/chart709.xml"/><Relationship Id="rId860" Type="http://schemas.openxmlformats.org/officeDocument/2006/relationships/chart" Target="../charts/chart860.xml"/><Relationship Id="rId45" Type="http://schemas.openxmlformats.org/officeDocument/2006/relationships/chart" Target="../charts/chart45.xml"/><Relationship Id="rId87" Type="http://schemas.openxmlformats.org/officeDocument/2006/relationships/chart" Target="../charts/chart87.xml"/><Relationship Id="rId110" Type="http://schemas.openxmlformats.org/officeDocument/2006/relationships/chart" Target="../charts/chart110.xml"/><Relationship Id="rId348" Type="http://schemas.openxmlformats.org/officeDocument/2006/relationships/chart" Target="../charts/chart348.xml"/><Relationship Id="rId513" Type="http://schemas.openxmlformats.org/officeDocument/2006/relationships/chart" Target="../charts/chart513.xml"/><Relationship Id="rId555" Type="http://schemas.openxmlformats.org/officeDocument/2006/relationships/chart" Target="../charts/chart555.xml"/><Relationship Id="rId597" Type="http://schemas.openxmlformats.org/officeDocument/2006/relationships/chart" Target="../charts/chart597.xml"/><Relationship Id="rId720" Type="http://schemas.openxmlformats.org/officeDocument/2006/relationships/chart" Target="../charts/chart720.xml"/><Relationship Id="rId762" Type="http://schemas.openxmlformats.org/officeDocument/2006/relationships/chart" Target="../charts/chart762.xml"/><Relationship Id="rId818" Type="http://schemas.openxmlformats.org/officeDocument/2006/relationships/chart" Target="../charts/chart818.xml"/><Relationship Id="rId152" Type="http://schemas.openxmlformats.org/officeDocument/2006/relationships/chart" Target="../charts/chart152.xml"/><Relationship Id="rId194" Type="http://schemas.openxmlformats.org/officeDocument/2006/relationships/chart" Target="../charts/chart194.xml"/><Relationship Id="rId208" Type="http://schemas.openxmlformats.org/officeDocument/2006/relationships/chart" Target="../charts/chart208.xml"/><Relationship Id="rId415" Type="http://schemas.openxmlformats.org/officeDocument/2006/relationships/chart" Target="../charts/chart415.xml"/><Relationship Id="rId457" Type="http://schemas.openxmlformats.org/officeDocument/2006/relationships/chart" Target="../charts/chart457.xml"/><Relationship Id="rId622" Type="http://schemas.openxmlformats.org/officeDocument/2006/relationships/chart" Target="../charts/chart622.xml"/><Relationship Id="rId261" Type="http://schemas.openxmlformats.org/officeDocument/2006/relationships/chart" Target="../charts/chart261.xml"/><Relationship Id="rId499" Type="http://schemas.openxmlformats.org/officeDocument/2006/relationships/chart" Target="../charts/chart499.xml"/><Relationship Id="rId664" Type="http://schemas.openxmlformats.org/officeDocument/2006/relationships/chart" Target="../charts/chart664.xml"/><Relationship Id="rId871" Type="http://schemas.openxmlformats.org/officeDocument/2006/relationships/chart" Target="../charts/chart871.xml"/><Relationship Id="rId14" Type="http://schemas.openxmlformats.org/officeDocument/2006/relationships/chart" Target="../charts/chart14.xml"/><Relationship Id="rId56" Type="http://schemas.openxmlformats.org/officeDocument/2006/relationships/chart" Target="../charts/chart56.xml"/><Relationship Id="rId317" Type="http://schemas.openxmlformats.org/officeDocument/2006/relationships/chart" Target="../charts/chart317.xml"/><Relationship Id="rId359" Type="http://schemas.openxmlformats.org/officeDocument/2006/relationships/chart" Target="../charts/chart359.xml"/><Relationship Id="rId524" Type="http://schemas.openxmlformats.org/officeDocument/2006/relationships/chart" Target="../charts/chart524.xml"/><Relationship Id="rId566" Type="http://schemas.openxmlformats.org/officeDocument/2006/relationships/chart" Target="../charts/chart566.xml"/><Relationship Id="rId731" Type="http://schemas.openxmlformats.org/officeDocument/2006/relationships/chart" Target="../charts/chart731.xml"/><Relationship Id="rId773" Type="http://schemas.openxmlformats.org/officeDocument/2006/relationships/chart" Target="../charts/chart773.xml"/><Relationship Id="rId98" Type="http://schemas.openxmlformats.org/officeDocument/2006/relationships/chart" Target="../charts/chart98.xml"/><Relationship Id="rId121" Type="http://schemas.openxmlformats.org/officeDocument/2006/relationships/chart" Target="../charts/chart121.xml"/><Relationship Id="rId163" Type="http://schemas.openxmlformats.org/officeDocument/2006/relationships/chart" Target="../charts/chart163.xml"/><Relationship Id="rId219" Type="http://schemas.openxmlformats.org/officeDocument/2006/relationships/chart" Target="../charts/chart219.xml"/><Relationship Id="rId370" Type="http://schemas.openxmlformats.org/officeDocument/2006/relationships/chart" Target="../charts/chart370.xml"/><Relationship Id="rId426" Type="http://schemas.openxmlformats.org/officeDocument/2006/relationships/chart" Target="../charts/chart426.xml"/><Relationship Id="rId633" Type="http://schemas.openxmlformats.org/officeDocument/2006/relationships/chart" Target="../charts/chart633.xml"/><Relationship Id="rId829" Type="http://schemas.openxmlformats.org/officeDocument/2006/relationships/chart" Target="../charts/chart829.xml"/><Relationship Id="rId230" Type="http://schemas.openxmlformats.org/officeDocument/2006/relationships/chart" Target="../charts/chart230.xml"/><Relationship Id="rId468" Type="http://schemas.openxmlformats.org/officeDocument/2006/relationships/chart" Target="../charts/chart468.xml"/><Relationship Id="rId675" Type="http://schemas.openxmlformats.org/officeDocument/2006/relationships/chart" Target="../charts/chart675.xml"/><Relationship Id="rId840" Type="http://schemas.openxmlformats.org/officeDocument/2006/relationships/chart" Target="../charts/chart840.xml"/><Relationship Id="rId882" Type="http://schemas.openxmlformats.org/officeDocument/2006/relationships/chart" Target="../charts/chart882.xml"/><Relationship Id="rId25" Type="http://schemas.openxmlformats.org/officeDocument/2006/relationships/chart" Target="../charts/chart25.xml"/><Relationship Id="rId67" Type="http://schemas.openxmlformats.org/officeDocument/2006/relationships/chart" Target="../charts/chart67.xml"/><Relationship Id="rId272" Type="http://schemas.openxmlformats.org/officeDocument/2006/relationships/chart" Target="../charts/chart272.xml"/><Relationship Id="rId328" Type="http://schemas.openxmlformats.org/officeDocument/2006/relationships/chart" Target="../charts/chart328.xml"/><Relationship Id="rId535" Type="http://schemas.openxmlformats.org/officeDocument/2006/relationships/chart" Target="../charts/chart535.xml"/><Relationship Id="rId577" Type="http://schemas.openxmlformats.org/officeDocument/2006/relationships/chart" Target="../charts/chart577.xml"/><Relationship Id="rId700" Type="http://schemas.openxmlformats.org/officeDocument/2006/relationships/chart" Target="../charts/chart700.xml"/><Relationship Id="rId742" Type="http://schemas.openxmlformats.org/officeDocument/2006/relationships/chart" Target="../charts/chart742.xml"/><Relationship Id="rId132" Type="http://schemas.openxmlformats.org/officeDocument/2006/relationships/chart" Target="../charts/chart132.xml"/><Relationship Id="rId174" Type="http://schemas.openxmlformats.org/officeDocument/2006/relationships/chart" Target="../charts/chart174.xml"/><Relationship Id="rId381" Type="http://schemas.openxmlformats.org/officeDocument/2006/relationships/chart" Target="../charts/chart381.xml"/><Relationship Id="rId602" Type="http://schemas.openxmlformats.org/officeDocument/2006/relationships/chart" Target="../charts/chart602.xml"/><Relationship Id="rId784" Type="http://schemas.openxmlformats.org/officeDocument/2006/relationships/chart" Target="../charts/chart784.xml"/><Relationship Id="rId241" Type="http://schemas.openxmlformats.org/officeDocument/2006/relationships/chart" Target="../charts/chart241.xml"/><Relationship Id="rId437" Type="http://schemas.openxmlformats.org/officeDocument/2006/relationships/chart" Target="../charts/chart437.xml"/><Relationship Id="rId479" Type="http://schemas.openxmlformats.org/officeDocument/2006/relationships/chart" Target="../charts/chart479.xml"/><Relationship Id="rId644" Type="http://schemas.openxmlformats.org/officeDocument/2006/relationships/chart" Target="../charts/chart644.xml"/><Relationship Id="rId686" Type="http://schemas.openxmlformats.org/officeDocument/2006/relationships/chart" Target="../charts/chart686.xml"/><Relationship Id="rId851" Type="http://schemas.openxmlformats.org/officeDocument/2006/relationships/chart" Target="../charts/chart851.xml"/><Relationship Id="rId36" Type="http://schemas.openxmlformats.org/officeDocument/2006/relationships/chart" Target="../charts/chart36.xml"/><Relationship Id="rId283" Type="http://schemas.openxmlformats.org/officeDocument/2006/relationships/chart" Target="../charts/chart283.xml"/><Relationship Id="rId339" Type="http://schemas.openxmlformats.org/officeDocument/2006/relationships/chart" Target="../charts/chart339.xml"/><Relationship Id="rId490" Type="http://schemas.openxmlformats.org/officeDocument/2006/relationships/chart" Target="../charts/chart490.xml"/><Relationship Id="rId504" Type="http://schemas.openxmlformats.org/officeDocument/2006/relationships/chart" Target="../charts/chart504.xml"/><Relationship Id="rId546" Type="http://schemas.openxmlformats.org/officeDocument/2006/relationships/chart" Target="../charts/chart546.xml"/><Relationship Id="rId711" Type="http://schemas.openxmlformats.org/officeDocument/2006/relationships/chart" Target="../charts/chart711.xml"/><Relationship Id="rId753" Type="http://schemas.openxmlformats.org/officeDocument/2006/relationships/chart" Target="../charts/chart753.xml"/><Relationship Id="rId78" Type="http://schemas.openxmlformats.org/officeDocument/2006/relationships/chart" Target="../charts/chart78.xml"/><Relationship Id="rId101" Type="http://schemas.openxmlformats.org/officeDocument/2006/relationships/chart" Target="../charts/chart101.xml"/><Relationship Id="rId143" Type="http://schemas.openxmlformats.org/officeDocument/2006/relationships/chart" Target="../charts/chart143.xml"/><Relationship Id="rId185" Type="http://schemas.openxmlformats.org/officeDocument/2006/relationships/chart" Target="../charts/chart185.xml"/><Relationship Id="rId350" Type="http://schemas.openxmlformats.org/officeDocument/2006/relationships/chart" Target="../charts/chart350.xml"/><Relationship Id="rId406" Type="http://schemas.openxmlformats.org/officeDocument/2006/relationships/chart" Target="../charts/chart406.xml"/><Relationship Id="rId588" Type="http://schemas.openxmlformats.org/officeDocument/2006/relationships/chart" Target="../charts/chart588.xml"/><Relationship Id="rId795" Type="http://schemas.openxmlformats.org/officeDocument/2006/relationships/chart" Target="../charts/chart795.xml"/><Relationship Id="rId809" Type="http://schemas.openxmlformats.org/officeDocument/2006/relationships/chart" Target="../charts/chart809.xml"/><Relationship Id="rId9" Type="http://schemas.openxmlformats.org/officeDocument/2006/relationships/chart" Target="../charts/chart9.xml"/><Relationship Id="rId210" Type="http://schemas.openxmlformats.org/officeDocument/2006/relationships/chart" Target="../charts/chart210.xml"/><Relationship Id="rId392" Type="http://schemas.openxmlformats.org/officeDocument/2006/relationships/chart" Target="../charts/chart392.xml"/><Relationship Id="rId448" Type="http://schemas.openxmlformats.org/officeDocument/2006/relationships/chart" Target="../charts/chart448.xml"/><Relationship Id="rId613" Type="http://schemas.openxmlformats.org/officeDocument/2006/relationships/chart" Target="../charts/chart613.xml"/><Relationship Id="rId655" Type="http://schemas.openxmlformats.org/officeDocument/2006/relationships/chart" Target="../charts/chart655.xml"/><Relationship Id="rId697" Type="http://schemas.openxmlformats.org/officeDocument/2006/relationships/chart" Target="../charts/chart697.xml"/><Relationship Id="rId820" Type="http://schemas.openxmlformats.org/officeDocument/2006/relationships/chart" Target="../charts/chart820.xml"/><Relationship Id="rId862" Type="http://schemas.openxmlformats.org/officeDocument/2006/relationships/chart" Target="../charts/chart862.xml"/><Relationship Id="rId252" Type="http://schemas.openxmlformats.org/officeDocument/2006/relationships/chart" Target="../charts/chart252.xml"/><Relationship Id="rId294" Type="http://schemas.openxmlformats.org/officeDocument/2006/relationships/chart" Target="../charts/chart294.xml"/><Relationship Id="rId308" Type="http://schemas.openxmlformats.org/officeDocument/2006/relationships/chart" Target="../charts/chart308.xml"/><Relationship Id="rId515" Type="http://schemas.openxmlformats.org/officeDocument/2006/relationships/chart" Target="../charts/chart515.xml"/><Relationship Id="rId722" Type="http://schemas.openxmlformats.org/officeDocument/2006/relationships/chart" Target="../charts/chart722.xml"/><Relationship Id="rId47" Type="http://schemas.openxmlformats.org/officeDocument/2006/relationships/chart" Target="../charts/chart47.xml"/><Relationship Id="rId89" Type="http://schemas.openxmlformats.org/officeDocument/2006/relationships/chart" Target="../charts/chart89.xml"/><Relationship Id="rId112" Type="http://schemas.openxmlformats.org/officeDocument/2006/relationships/chart" Target="../charts/chart112.xml"/><Relationship Id="rId154" Type="http://schemas.openxmlformats.org/officeDocument/2006/relationships/chart" Target="../charts/chart154.xml"/><Relationship Id="rId361" Type="http://schemas.openxmlformats.org/officeDocument/2006/relationships/chart" Target="../charts/chart361.xml"/><Relationship Id="rId557" Type="http://schemas.openxmlformats.org/officeDocument/2006/relationships/chart" Target="../charts/chart557.xml"/><Relationship Id="rId599" Type="http://schemas.openxmlformats.org/officeDocument/2006/relationships/chart" Target="../charts/chart599.xml"/><Relationship Id="rId764" Type="http://schemas.openxmlformats.org/officeDocument/2006/relationships/chart" Target="../charts/chart764.xml"/><Relationship Id="rId196" Type="http://schemas.openxmlformats.org/officeDocument/2006/relationships/chart" Target="../charts/chart196.xml"/><Relationship Id="rId417" Type="http://schemas.openxmlformats.org/officeDocument/2006/relationships/chart" Target="../charts/chart417.xml"/><Relationship Id="rId459" Type="http://schemas.openxmlformats.org/officeDocument/2006/relationships/chart" Target="../charts/chart459.xml"/><Relationship Id="rId624" Type="http://schemas.openxmlformats.org/officeDocument/2006/relationships/chart" Target="../charts/chart624.xml"/><Relationship Id="rId666" Type="http://schemas.openxmlformats.org/officeDocument/2006/relationships/chart" Target="../charts/chart666.xml"/><Relationship Id="rId831" Type="http://schemas.openxmlformats.org/officeDocument/2006/relationships/chart" Target="../charts/chart831.xml"/><Relationship Id="rId873" Type="http://schemas.openxmlformats.org/officeDocument/2006/relationships/chart" Target="../charts/chart873.xml"/><Relationship Id="rId16" Type="http://schemas.openxmlformats.org/officeDocument/2006/relationships/chart" Target="../charts/chart16.xml"/><Relationship Id="rId221" Type="http://schemas.openxmlformats.org/officeDocument/2006/relationships/chart" Target="../charts/chart221.xml"/><Relationship Id="rId263" Type="http://schemas.openxmlformats.org/officeDocument/2006/relationships/chart" Target="../charts/chart263.xml"/><Relationship Id="rId319" Type="http://schemas.openxmlformats.org/officeDocument/2006/relationships/chart" Target="../charts/chart319.xml"/><Relationship Id="rId470" Type="http://schemas.openxmlformats.org/officeDocument/2006/relationships/chart" Target="../charts/chart470.xml"/><Relationship Id="rId526" Type="http://schemas.openxmlformats.org/officeDocument/2006/relationships/chart" Target="../charts/chart526.xml"/><Relationship Id="rId58" Type="http://schemas.openxmlformats.org/officeDocument/2006/relationships/chart" Target="../charts/chart58.xml"/><Relationship Id="rId123" Type="http://schemas.openxmlformats.org/officeDocument/2006/relationships/chart" Target="../charts/chart123.xml"/><Relationship Id="rId330" Type="http://schemas.openxmlformats.org/officeDocument/2006/relationships/chart" Target="../charts/chart330.xml"/><Relationship Id="rId568" Type="http://schemas.openxmlformats.org/officeDocument/2006/relationships/chart" Target="../charts/chart568.xml"/><Relationship Id="rId733" Type="http://schemas.openxmlformats.org/officeDocument/2006/relationships/chart" Target="../charts/chart733.xml"/><Relationship Id="rId775" Type="http://schemas.openxmlformats.org/officeDocument/2006/relationships/chart" Target="../charts/chart775.xml"/><Relationship Id="rId165" Type="http://schemas.openxmlformats.org/officeDocument/2006/relationships/chart" Target="../charts/chart165.xml"/><Relationship Id="rId372" Type="http://schemas.openxmlformats.org/officeDocument/2006/relationships/chart" Target="../charts/chart372.xml"/><Relationship Id="rId428" Type="http://schemas.openxmlformats.org/officeDocument/2006/relationships/chart" Target="../charts/chart428.xml"/><Relationship Id="rId635" Type="http://schemas.openxmlformats.org/officeDocument/2006/relationships/chart" Target="../charts/chart635.xml"/><Relationship Id="rId677" Type="http://schemas.openxmlformats.org/officeDocument/2006/relationships/chart" Target="../charts/chart677.xml"/><Relationship Id="rId800" Type="http://schemas.openxmlformats.org/officeDocument/2006/relationships/chart" Target="../charts/chart800.xml"/><Relationship Id="rId842" Type="http://schemas.openxmlformats.org/officeDocument/2006/relationships/chart" Target="../charts/chart842.xml"/><Relationship Id="rId232" Type="http://schemas.openxmlformats.org/officeDocument/2006/relationships/chart" Target="../charts/chart232.xml"/><Relationship Id="rId274" Type="http://schemas.openxmlformats.org/officeDocument/2006/relationships/chart" Target="../charts/chart274.xml"/><Relationship Id="rId481" Type="http://schemas.openxmlformats.org/officeDocument/2006/relationships/chart" Target="../charts/chart481.xml"/><Relationship Id="rId702" Type="http://schemas.openxmlformats.org/officeDocument/2006/relationships/chart" Target="../charts/chart702.xml"/><Relationship Id="rId27" Type="http://schemas.openxmlformats.org/officeDocument/2006/relationships/chart" Target="../charts/chart27.xml"/><Relationship Id="rId69" Type="http://schemas.openxmlformats.org/officeDocument/2006/relationships/chart" Target="../charts/chart69.xml"/><Relationship Id="rId134" Type="http://schemas.openxmlformats.org/officeDocument/2006/relationships/chart" Target="../charts/chart134.xml"/><Relationship Id="rId537" Type="http://schemas.openxmlformats.org/officeDocument/2006/relationships/chart" Target="../charts/chart537.xml"/><Relationship Id="rId579" Type="http://schemas.openxmlformats.org/officeDocument/2006/relationships/chart" Target="../charts/chart579.xml"/><Relationship Id="rId744" Type="http://schemas.openxmlformats.org/officeDocument/2006/relationships/chart" Target="../charts/chart744.xml"/><Relationship Id="rId786" Type="http://schemas.openxmlformats.org/officeDocument/2006/relationships/chart" Target="../charts/chart786.xml"/><Relationship Id="rId80" Type="http://schemas.openxmlformats.org/officeDocument/2006/relationships/chart" Target="../charts/chart80.xml"/><Relationship Id="rId176" Type="http://schemas.openxmlformats.org/officeDocument/2006/relationships/chart" Target="../charts/chart176.xml"/><Relationship Id="rId341" Type="http://schemas.openxmlformats.org/officeDocument/2006/relationships/chart" Target="../charts/chart341.xml"/><Relationship Id="rId383" Type="http://schemas.openxmlformats.org/officeDocument/2006/relationships/chart" Target="../charts/chart383.xml"/><Relationship Id="rId439" Type="http://schemas.openxmlformats.org/officeDocument/2006/relationships/chart" Target="../charts/chart439.xml"/><Relationship Id="rId590" Type="http://schemas.openxmlformats.org/officeDocument/2006/relationships/chart" Target="../charts/chart590.xml"/><Relationship Id="rId604" Type="http://schemas.openxmlformats.org/officeDocument/2006/relationships/chart" Target="../charts/chart604.xml"/><Relationship Id="rId646" Type="http://schemas.openxmlformats.org/officeDocument/2006/relationships/chart" Target="../charts/chart646.xml"/><Relationship Id="rId811" Type="http://schemas.openxmlformats.org/officeDocument/2006/relationships/chart" Target="../charts/chart811.xml"/><Relationship Id="rId201" Type="http://schemas.openxmlformats.org/officeDocument/2006/relationships/chart" Target="../charts/chart201.xml"/><Relationship Id="rId243" Type="http://schemas.openxmlformats.org/officeDocument/2006/relationships/chart" Target="../charts/chart243.xml"/><Relationship Id="rId285" Type="http://schemas.openxmlformats.org/officeDocument/2006/relationships/chart" Target="../charts/chart285.xml"/><Relationship Id="rId450" Type="http://schemas.openxmlformats.org/officeDocument/2006/relationships/chart" Target="../charts/chart450.xml"/><Relationship Id="rId506" Type="http://schemas.openxmlformats.org/officeDocument/2006/relationships/chart" Target="../charts/chart506.xml"/><Relationship Id="rId688" Type="http://schemas.openxmlformats.org/officeDocument/2006/relationships/chart" Target="../charts/chart688.xml"/><Relationship Id="rId853" Type="http://schemas.openxmlformats.org/officeDocument/2006/relationships/chart" Target="../charts/chart853.xml"/><Relationship Id="rId38" Type="http://schemas.openxmlformats.org/officeDocument/2006/relationships/chart" Target="../charts/chart38.xml"/><Relationship Id="rId103" Type="http://schemas.openxmlformats.org/officeDocument/2006/relationships/chart" Target="../charts/chart103.xml"/><Relationship Id="rId310" Type="http://schemas.openxmlformats.org/officeDocument/2006/relationships/chart" Target="../charts/chart310.xml"/><Relationship Id="rId492" Type="http://schemas.openxmlformats.org/officeDocument/2006/relationships/chart" Target="../charts/chart492.xml"/><Relationship Id="rId548" Type="http://schemas.openxmlformats.org/officeDocument/2006/relationships/chart" Target="../charts/chart548.xml"/><Relationship Id="rId713" Type="http://schemas.openxmlformats.org/officeDocument/2006/relationships/chart" Target="../charts/chart713.xml"/><Relationship Id="rId755" Type="http://schemas.openxmlformats.org/officeDocument/2006/relationships/chart" Target="../charts/chart755.xml"/><Relationship Id="rId797" Type="http://schemas.openxmlformats.org/officeDocument/2006/relationships/chart" Target="../charts/chart797.xml"/><Relationship Id="rId91" Type="http://schemas.openxmlformats.org/officeDocument/2006/relationships/chart" Target="../charts/chart91.xml"/><Relationship Id="rId145" Type="http://schemas.openxmlformats.org/officeDocument/2006/relationships/chart" Target="../charts/chart145.xml"/><Relationship Id="rId187" Type="http://schemas.openxmlformats.org/officeDocument/2006/relationships/chart" Target="../charts/chart187.xml"/><Relationship Id="rId352" Type="http://schemas.openxmlformats.org/officeDocument/2006/relationships/chart" Target="../charts/chart352.xml"/><Relationship Id="rId394" Type="http://schemas.openxmlformats.org/officeDocument/2006/relationships/chart" Target="../charts/chart394.xml"/><Relationship Id="rId408" Type="http://schemas.openxmlformats.org/officeDocument/2006/relationships/chart" Target="../charts/chart408.xml"/><Relationship Id="rId615" Type="http://schemas.openxmlformats.org/officeDocument/2006/relationships/chart" Target="../charts/chart615.xml"/><Relationship Id="rId822" Type="http://schemas.openxmlformats.org/officeDocument/2006/relationships/chart" Target="../charts/chart822.xml"/><Relationship Id="rId212" Type="http://schemas.openxmlformats.org/officeDocument/2006/relationships/chart" Target="../charts/chart212.xml"/><Relationship Id="rId254" Type="http://schemas.openxmlformats.org/officeDocument/2006/relationships/chart" Target="../charts/chart254.xml"/><Relationship Id="rId657" Type="http://schemas.openxmlformats.org/officeDocument/2006/relationships/chart" Target="../charts/chart657.xml"/><Relationship Id="rId699" Type="http://schemas.openxmlformats.org/officeDocument/2006/relationships/chart" Target="../charts/chart699.xml"/><Relationship Id="rId864" Type="http://schemas.openxmlformats.org/officeDocument/2006/relationships/chart" Target="../charts/chart864.xml"/><Relationship Id="rId49" Type="http://schemas.openxmlformats.org/officeDocument/2006/relationships/chart" Target="../charts/chart49.xml"/><Relationship Id="rId114" Type="http://schemas.openxmlformats.org/officeDocument/2006/relationships/chart" Target="../charts/chart114.xml"/><Relationship Id="rId296" Type="http://schemas.openxmlformats.org/officeDocument/2006/relationships/chart" Target="../charts/chart296.xml"/><Relationship Id="rId461" Type="http://schemas.openxmlformats.org/officeDocument/2006/relationships/chart" Target="../charts/chart461.xml"/><Relationship Id="rId517" Type="http://schemas.openxmlformats.org/officeDocument/2006/relationships/chart" Target="../charts/chart517.xml"/><Relationship Id="rId559" Type="http://schemas.openxmlformats.org/officeDocument/2006/relationships/chart" Target="../charts/chart559.xml"/><Relationship Id="rId724" Type="http://schemas.openxmlformats.org/officeDocument/2006/relationships/chart" Target="../charts/chart724.xml"/><Relationship Id="rId766" Type="http://schemas.openxmlformats.org/officeDocument/2006/relationships/chart" Target="../charts/chart766.xml"/><Relationship Id="rId60" Type="http://schemas.openxmlformats.org/officeDocument/2006/relationships/chart" Target="../charts/chart60.xml"/><Relationship Id="rId156" Type="http://schemas.openxmlformats.org/officeDocument/2006/relationships/chart" Target="../charts/chart156.xml"/><Relationship Id="rId198" Type="http://schemas.openxmlformats.org/officeDocument/2006/relationships/chart" Target="../charts/chart198.xml"/><Relationship Id="rId321" Type="http://schemas.openxmlformats.org/officeDocument/2006/relationships/chart" Target="../charts/chart321.xml"/><Relationship Id="rId363" Type="http://schemas.openxmlformats.org/officeDocument/2006/relationships/chart" Target="../charts/chart363.xml"/><Relationship Id="rId419" Type="http://schemas.openxmlformats.org/officeDocument/2006/relationships/chart" Target="../charts/chart419.xml"/><Relationship Id="rId570" Type="http://schemas.openxmlformats.org/officeDocument/2006/relationships/chart" Target="../charts/chart570.xml"/><Relationship Id="rId626" Type="http://schemas.openxmlformats.org/officeDocument/2006/relationships/chart" Target="../charts/chart626.xml"/><Relationship Id="rId223" Type="http://schemas.openxmlformats.org/officeDocument/2006/relationships/chart" Target="../charts/chart223.xml"/><Relationship Id="rId430" Type="http://schemas.openxmlformats.org/officeDocument/2006/relationships/chart" Target="../charts/chart430.xml"/><Relationship Id="rId668" Type="http://schemas.openxmlformats.org/officeDocument/2006/relationships/chart" Target="../charts/chart668.xml"/><Relationship Id="rId833" Type="http://schemas.openxmlformats.org/officeDocument/2006/relationships/chart" Target="../charts/chart833.xml"/><Relationship Id="rId875" Type="http://schemas.openxmlformats.org/officeDocument/2006/relationships/chart" Target="../charts/chart875.xml"/><Relationship Id="rId18" Type="http://schemas.openxmlformats.org/officeDocument/2006/relationships/chart" Target="../charts/chart18.xml"/><Relationship Id="rId265" Type="http://schemas.openxmlformats.org/officeDocument/2006/relationships/chart" Target="../charts/chart265.xml"/><Relationship Id="rId472" Type="http://schemas.openxmlformats.org/officeDocument/2006/relationships/chart" Target="../charts/chart472.xml"/><Relationship Id="rId528" Type="http://schemas.openxmlformats.org/officeDocument/2006/relationships/chart" Target="../charts/chart528.xml"/><Relationship Id="rId735" Type="http://schemas.openxmlformats.org/officeDocument/2006/relationships/chart" Target="../charts/chart735.xml"/><Relationship Id="rId125" Type="http://schemas.openxmlformats.org/officeDocument/2006/relationships/chart" Target="../charts/chart125.xml"/><Relationship Id="rId167" Type="http://schemas.openxmlformats.org/officeDocument/2006/relationships/chart" Target="../charts/chart167.xml"/><Relationship Id="rId332" Type="http://schemas.openxmlformats.org/officeDocument/2006/relationships/chart" Target="../charts/chart332.xml"/><Relationship Id="rId374" Type="http://schemas.openxmlformats.org/officeDocument/2006/relationships/chart" Target="../charts/chart374.xml"/><Relationship Id="rId581" Type="http://schemas.openxmlformats.org/officeDocument/2006/relationships/chart" Target="../charts/chart581.xml"/><Relationship Id="rId777" Type="http://schemas.openxmlformats.org/officeDocument/2006/relationships/chart" Target="../charts/chart777.xml"/><Relationship Id="rId71" Type="http://schemas.openxmlformats.org/officeDocument/2006/relationships/chart" Target="../charts/chart71.xml"/><Relationship Id="rId234" Type="http://schemas.openxmlformats.org/officeDocument/2006/relationships/chart" Target="../charts/chart234.xml"/><Relationship Id="rId637" Type="http://schemas.openxmlformats.org/officeDocument/2006/relationships/chart" Target="../charts/chart637.xml"/><Relationship Id="rId679" Type="http://schemas.openxmlformats.org/officeDocument/2006/relationships/chart" Target="../charts/chart679.xml"/><Relationship Id="rId802" Type="http://schemas.openxmlformats.org/officeDocument/2006/relationships/chart" Target="../charts/chart802.xml"/><Relationship Id="rId844" Type="http://schemas.openxmlformats.org/officeDocument/2006/relationships/chart" Target="../charts/chart844.xml"/><Relationship Id="rId2" Type="http://schemas.openxmlformats.org/officeDocument/2006/relationships/chart" Target="../charts/chart2.xml"/><Relationship Id="rId29" Type="http://schemas.openxmlformats.org/officeDocument/2006/relationships/chart" Target="../charts/chart29.xml"/><Relationship Id="rId276" Type="http://schemas.openxmlformats.org/officeDocument/2006/relationships/chart" Target="../charts/chart276.xml"/><Relationship Id="rId441" Type="http://schemas.openxmlformats.org/officeDocument/2006/relationships/chart" Target="../charts/chart441.xml"/><Relationship Id="rId483" Type="http://schemas.openxmlformats.org/officeDocument/2006/relationships/chart" Target="../charts/chart483.xml"/><Relationship Id="rId539" Type="http://schemas.openxmlformats.org/officeDocument/2006/relationships/chart" Target="../charts/chart539.xml"/><Relationship Id="rId690" Type="http://schemas.openxmlformats.org/officeDocument/2006/relationships/chart" Target="../charts/chart690.xml"/><Relationship Id="rId704" Type="http://schemas.openxmlformats.org/officeDocument/2006/relationships/chart" Target="../charts/chart704.xml"/><Relationship Id="rId746" Type="http://schemas.openxmlformats.org/officeDocument/2006/relationships/chart" Target="../charts/chart746.xml"/><Relationship Id="rId40" Type="http://schemas.openxmlformats.org/officeDocument/2006/relationships/chart" Target="../charts/chart40.xml"/><Relationship Id="rId136" Type="http://schemas.openxmlformats.org/officeDocument/2006/relationships/chart" Target="../charts/chart136.xml"/><Relationship Id="rId178" Type="http://schemas.openxmlformats.org/officeDocument/2006/relationships/chart" Target="../charts/chart178.xml"/><Relationship Id="rId301" Type="http://schemas.openxmlformats.org/officeDocument/2006/relationships/chart" Target="../charts/chart301.xml"/><Relationship Id="rId343" Type="http://schemas.openxmlformats.org/officeDocument/2006/relationships/chart" Target="../charts/chart343.xml"/><Relationship Id="rId550" Type="http://schemas.openxmlformats.org/officeDocument/2006/relationships/chart" Target="../charts/chart550.xml"/><Relationship Id="rId788" Type="http://schemas.openxmlformats.org/officeDocument/2006/relationships/chart" Target="../charts/chart788.xml"/><Relationship Id="rId82" Type="http://schemas.openxmlformats.org/officeDocument/2006/relationships/chart" Target="../charts/chart82.xml"/><Relationship Id="rId203" Type="http://schemas.openxmlformats.org/officeDocument/2006/relationships/chart" Target="../charts/chart203.xml"/><Relationship Id="rId385" Type="http://schemas.openxmlformats.org/officeDocument/2006/relationships/chart" Target="../charts/chart385.xml"/><Relationship Id="rId592" Type="http://schemas.openxmlformats.org/officeDocument/2006/relationships/chart" Target="../charts/chart592.xml"/><Relationship Id="rId606" Type="http://schemas.openxmlformats.org/officeDocument/2006/relationships/chart" Target="../charts/chart606.xml"/><Relationship Id="rId648" Type="http://schemas.openxmlformats.org/officeDocument/2006/relationships/chart" Target="../charts/chart648.xml"/><Relationship Id="rId813" Type="http://schemas.openxmlformats.org/officeDocument/2006/relationships/chart" Target="../charts/chart813.xml"/><Relationship Id="rId855" Type="http://schemas.openxmlformats.org/officeDocument/2006/relationships/chart" Target="../charts/chart855.xml"/><Relationship Id="rId245" Type="http://schemas.openxmlformats.org/officeDocument/2006/relationships/chart" Target="../charts/chart245.xml"/><Relationship Id="rId287" Type="http://schemas.openxmlformats.org/officeDocument/2006/relationships/chart" Target="../charts/chart287.xml"/><Relationship Id="rId410" Type="http://schemas.openxmlformats.org/officeDocument/2006/relationships/chart" Target="../charts/chart410.xml"/><Relationship Id="rId452" Type="http://schemas.openxmlformats.org/officeDocument/2006/relationships/chart" Target="../charts/chart452.xml"/><Relationship Id="rId494" Type="http://schemas.openxmlformats.org/officeDocument/2006/relationships/chart" Target="../charts/chart494.xml"/><Relationship Id="rId508" Type="http://schemas.openxmlformats.org/officeDocument/2006/relationships/chart" Target="../charts/chart508.xml"/><Relationship Id="rId715" Type="http://schemas.openxmlformats.org/officeDocument/2006/relationships/chart" Target="../charts/chart715.xml"/><Relationship Id="rId105" Type="http://schemas.openxmlformats.org/officeDocument/2006/relationships/chart" Target="../charts/chart105.xml"/><Relationship Id="rId147" Type="http://schemas.openxmlformats.org/officeDocument/2006/relationships/chart" Target="../charts/chart147.xml"/><Relationship Id="rId312" Type="http://schemas.openxmlformats.org/officeDocument/2006/relationships/chart" Target="../charts/chart312.xml"/><Relationship Id="rId354" Type="http://schemas.openxmlformats.org/officeDocument/2006/relationships/chart" Target="../charts/chart354.xml"/><Relationship Id="rId757" Type="http://schemas.openxmlformats.org/officeDocument/2006/relationships/chart" Target="../charts/chart757.xml"/><Relationship Id="rId799" Type="http://schemas.openxmlformats.org/officeDocument/2006/relationships/chart" Target="../charts/chart799.xml"/><Relationship Id="rId51" Type="http://schemas.openxmlformats.org/officeDocument/2006/relationships/chart" Target="../charts/chart51.xml"/><Relationship Id="rId93" Type="http://schemas.openxmlformats.org/officeDocument/2006/relationships/chart" Target="../charts/chart93.xml"/><Relationship Id="rId189" Type="http://schemas.openxmlformats.org/officeDocument/2006/relationships/chart" Target="../charts/chart189.xml"/><Relationship Id="rId396" Type="http://schemas.openxmlformats.org/officeDocument/2006/relationships/chart" Target="../charts/chart396.xml"/><Relationship Id="rId561" Type="http://schemas.openxmlformats.org/officeDocument/2006/relationships/chart" Target="../charts/chart561.xml"/><Relationship Id="rId617" Type="http://schemas.openxmlformats.org/officeDocument/2006/relationships/chart" Target="../charts/chart617.xml"/><Relationship Id="rId659" Type="http://schemas.openxmlformats.org/officeDocument/2006/relationships/chart" Target="../charts/chart659.xml"/><Relationship Id="rId824" Type="http://schemas.openxmlformats.org/officeDocument/2006/relationships/chart" Target="../charts/chart824.xml"/><Relationship Id="rId866" Type="http://schemas.openxmlformats.org/officeDocument/2006/relationships/chart" Target="../charts/chart866.xml"/><Relationship Id="rId214" Type="http://schemas.openxmlformats.org/officeDocument/2006/relationships/chart" Target="../charts/chart214.xml"/><Relationship Id="rId256" Type="http://schemas.openxmlformats.org/officeDocument/2006/relationships/chart" Target="../charts/chart256.xml"/><Relationship Id="rId298" Type="http://schemas.openxmlformats.org/officeDocument/2006/relationships/chart" Target="../charts/chart298.xml"/><Relationship Id="rId421" Type="http://schemas.openxmlformats.org/officeDocument/2006/relationships/chart" Target="../charts/chart421.xml"/><Relationship Id="rId463" Type="http://schemas.openxmlformats.org/officeDocument/2006/relationships/chart" Target="../charts/chart463.xml"/><Relationship Id="rId519" Type="http://schemas.openxmlformats.org/officeDocument/2006/relationships/chart" Target="../charts/chart519.xml"/><Relationship Id="rId670" Type="http://schemas.openxmlformats.org/officeDocument/2006/relationships/chart" Target="../charts/chart670.xml"/><Relationship Id="rId116" Type="http://schemas.openxmlformats.org/officeDocument/2006/relationships/chart" Target="../charts/chart116.xml"/><Relationship Id="rId158" Type="http://schemas.openxmlformats.org/officeDocument/2006/relationships/chart" Target="../charts/chart158.xml"/><Relationship Id="rId323" Type="http://schemas.openxmlformats.org/officeDocument/2006/relationships/chart" Target="../charts/chart323.xml"/><Relationship Id="rId530" Type="http://schemas.openxmlformats.org/officeDocument/2006/relationships/chart" Target="../charts/chart530.xml"/><Relationship Id="rId726" Type="http://schemas.openxmlformats.org/officeDocument/2006/relationships/chart" Target="../charts/chart726.xml"/><Relationship Id="rId768" Type="http://schemas.openxmlformats.org/officeDocument/2006/relationships/chart" Target="../charts/chart768.xml"/><Relationship Id="rId20" Type="http://schemas.openxmlformats.org/officeDocument/2006/relationships/chart" Target="../charts/chart20.xml"/><Relationship Id="rId62" Type="http://schemas.openxmlformats.org/officeDocument/2006/relationships/chart" Target="../charts/chart62.xml"/><Relationship Id="rId365" Type="http://schemas.openxmlformats.org/officeDocument/2006/relationships/chart" Target="../charts/chart365.xml"/><Relationship Id="rId572" Type="http://schemas.openxmlformats.org/officeDocument/2006/relationships/chart" Target="../charts/chart572.xml"/><Relationship Id="rId628" Type="http://schemas.openxmlformats.org/officeDocument/2006/relationships/chart" Target="../charts/chart628.xml"/><Relationship Id="rId835" Type="http://schemas.openxmlformats.org/officeDocument/2006/relationships/chart" Target="../charts/chart835.xml"/><Relationship Id="rId225" Type="http://schemas.openxmlformats.org/officeDocument/2006/relationships/chart" Target="../charts/chart225.xml"/><Relationship Id="rId267" Type="http://schemas.openxmlformats.org/officeDocument/2006/relationships/chart" Target="../charts/chart267.xml"/><Relationship Id="rId432" Type="http://schemas.openxmlformats.org/officeDocument/2006/relationships/chart" Target="../charts/chart432.xml"/><Relationship Id="rId474" Type="http://schemas.openxmlformats.org/officeDocument/2006/relationships/chart" Target="../charts/chart474.xml"/><Relationship Id="rId877" Type="http://schemas.openxmlformats.org/officeDocument/2006/relationships/chart" Target="../charts/chart877.xml"/><Relationship Id="rId127" Type="http://schemas.openxmlformats.org/officeDocument/2006/relationships/chart" Target="../charts/chart127.xml"/><Relationship Id="rId681" Type="http://schemas.openxmlformats.org/officeDocument/2006/relationships/chart" Target="../charts/chart681.xml"/><Relationship Id="rId737" Type="http://schemas.openxmlformats.org/officeDocument/2006/relationships/chart" Target="../charts/chart737.xml"/><Relationship Id="rId779" Type="http://schemas.openxmlformats.org/officeDocument/2006/relationships/chart" Target="../charts/chart779.xml"/><Relationship Id="rId31" Type="http://schemas.openxmlformats.org/officeDocument/2006/relationships/chart" Target="../charts/chart31.xml"/><Relationship Id="rId73" Type="http://schemas.openxmlformats.org/officeDocument/2006/relationships/chart" Target="../charts/chart73.xml"/><Relationship Id="rId169" Type="http://schemas.openxmlformats.org/officeDocument/2006/relationships/chart" Target="../charts/chart169.xml"/><Relationship Id="rId334" Type="http://schemas.openxmlformats.org/officeDocument/2006/relationships/chart" Target="../charts/chart334.xml"/><Relationship Id="rId376" Type="http://schemas.openxmlformats.org/officeDocument/2006/relationships/chart" Target="../charts/chart376.xml"/><Relationship Id="rId541" Type="http://schemas.openxmlformats.org/officeDocument/2006/relationships/chart" Target="../charts/chart541.xml"/><Relationship Id="rId583" Type="http://schemas.openxmlformats.org/officeDocument/2006/relationships/chart" Target="../charts/chart583.xml"/><Relationship Id="rId639" Type="http://schemas.openxmlformats.org/officeDocument/2006/relationships/chart" Target="../charts/chart639.xml"/><Relationship Id="rId790" Type="http://schemas.openxmlformats.org/officeDocument/2006/relationships/chart" Target="../charts/chart790.xml"/><Relationship Id="rId804" Type="http://schemas.openxmlformats.org/officeDocument/2006/relationships/chart" Target="../charts/chart804.xml"/><Relationship Id="rId4" Type="http://schemas.openxmlformats.org/officeDocument/2006/relationships/chart" Target="../charts/chart4.xml"/><Relationship Id="rId180" Type="http://schemas.openxmlformats.org/officeDocument/2006/relationships/chart" Target="../charts/chart180.xml"/><Relationship Id="rId236" Type="http://schemas.openxmlformats.org/officeDocument/2006/relationships/chart" Target="../charts/chart236.xml"/><Relationship Id="rId278" Type="http://schemas.openxmlformats.org/officeDocument/2006/relationships/chart" Target="../charts/chart278.xml"/><Relationship Id="rId401" Type="http://schemas.openxmlformats.org/officeDocument/2006/relationships/chart" Target="../charts/chart401.xml"/><Relationship Id="rId443" Type="http://schemas.openxmlformats.org/officeDocument/2006/relationships/chart" Target="../charts/chart443.xml"/><Relationship Id="rId650" Type="http://schemas.openxmlformats.org/officeDocument/2006/relationships/chart" Target="../charts/chart650.xml"/><Relationship Id="rId846" Type="http://schemas.openxmlformats.org/officeDocument/2006/relationships/chart" Target="../charts/chart846.xml"/><Relationship Id="rId303" Type="http://schemas.openxmlformats.org/officeDocument/2006/relationships/chart" Target="../charts/chart303.xml"/><Relationship Id="rId485" Type="http://schemas.openxmlformats.org/officeDocument/2006/relationships/chart" Target="../charts/chart485.xml"/><Relationship Id="rId692" Type="http://schemas.openxmlformats.org/officeDocument/2006/relationships/chart" Target="../charts/chart692.xml"/><Relationship Id="rId706" Type="http://schemas.openxmlformats.org/officeDocument/2006/relationships/chart" Target="../charts/chart706.xml"/><Relationship Id="rId748" Type="http://schemas.openxmlformats.org/officeDocument/2006/relationships/chart" Target="../charts/chart748.xml"/><Relationship Id="rId42" Type="http://schemas.openxmlformats.org/officeDocument/2006/relationships/chart" Target="../charts/chart42.xml"/><Relationship Id="rId84" Type="http://schemas.openxmlformats.org/officeDocument/2006/relationships/chart" Target="../charts/chart84.xml"/><Relationship Id="rId138" Type="http://schemas.openxmlformats.org/officeDocument/2006/relationships/chart" Target="../charts/chart138.xml"/><Relationship Id="rId345" Type="http://schemas.openxmlformats.org/officeDocument/2006/relationships/chart" Target="../charts/chart345.xml"/><Relationship Id="rId387" Type="http://schemas.openxmlformats.org/officeDocument/2006/relationships/chart" Target="../charts/chart387.xml"/><Relationship Id="rId510" Type="http://schemas.openxmlformats.org/officeDocument/2006/relationships/chart" Target="../charts/chart510.xml"/><Relationship Id="rId552" Type="http://schemas.openxmlformats.org/officeDocument/2006/relationships/chart" Target="../charts/chart552.xml"/><Relationship Id="rId594" Type="http://schemas.openxmlformats.org/officeDocument/2006/relationships/chart" Target="../charts/chart594.xml"/><Relationship Id="rId608" Type="http://schemas.openxmlformats.org/officeDocument/2006/relationships/chart" Target="../charts/chart608.xml"/><Relationship Id="rId815" Type="http://schemas.openxmlformats.org/officeDocument/2006/relationships/chart" Target="../charts/chart815.xml"/><Relationship Id="rId191" Type="http://schemas.openxmlformats.org/officeDocument/2006/relationships/chart" Target="../charts/chart191.xml"/><Relationship Id="rId205" Type="http://schemas.openxmlformats.org/officeDocument/2006/relationships/chart" Target="../charts/chart205.xml"/><Relationship Id="rId247" Type="http://schemas.openxmlformats.org/officeDocument/2006/relationships/chart" Target="../charts/chart247.xml"/><Relationship Id="rId412" Type="http://schemas.openxmlformats.org/officeDocument/2006/relationships/chart" Target="../charts/chart412.xml"/><Relationship Id="rId857" Type="http://schemas.openxmlformats.org/officeDocument/2006/relationships/chart" Target="../charts/chart857.xml"/><Relationship Id="rId107" Type="http://schemas.openxmlformats.org/officeDocument/2006/relationships/chart" Target="../charts/chart107.xml"/><Relationship Id="rId289" Type="http://schemas.openxmlformats.org/officeDocument/2006/relationships/chart" Target="../charts/chart289.xml"/><Relationship Id="rId454" Type="http://schemas.openxmlformats.org/officeDocument/2006/relationships/chart" Target="../charts/chart454.xml"/><Relationship Id="rId496" Type="http://schemas.openxmlformats.org/officeDocument/2006/relationships/chart" Target="../charts/chart496.xml"/><Relationship Id="rId661" Type="http://schemas.openxmlformats.org/officeDocument/2006/relationships/chart" Target="../charts/chart661.xml"/><Relationship Id="rId717" Type="http://schemas.openxmlformats.org/officeDocument/2006/relationships/chart" Target="../charts/chart717.xml"/><Relationship Id="rId759" Type="http://schemas.openxmlformats.org/officeDocument/2006/relationships/chart" Target="../charts/chart759.xml"/><Relationship Id="rId11" Type="http://schemas.openxmlformats.org/officeDocument/2006/relationships/chart" Target="../charts/chart11.xml"/><Relationship Id="rId53" Type="http://schemas.openxmlformats.org/officeDocument/2006/relationships/chart" Target="../charts/chart53.xml"/><Relationship Id="rId149" Type="http://schemas.openxmlformats.org/officeDocument/2006/relationships/chart" Target="../charts/chart149.xml"/><Relationship Id="rId314" Type="http://schemas.openxmlformats.org/officeDocument/2006/relationships/chart" Target="../charts/chart314.xml"/><Relationship Id="rId356" Type="http://schemas.openxmlformats.org/officeDocument/2006/relationships/chart" Target="../charts/chart356.xml"/><Relationship Id="rId398" Type="http://schemas.openxmlformats.org/officeDocument/2006/relationships/chart" Target="../charts/chart398.xml"/><Relationship Id="rId521" Type="http://schemas.openxmlformats.org/officeDocument/2006/relationships/chart" Target="../charts/chart521.xml"/><Relationship Id="rId563" Type="http://schemas.openxmlformats.org/officeDocument/2006/relationships/chart" Target="../charts/chart563.xml"/><Relationship Id="rId619" Type="http://schemas.openxmlformats.org/officeDocument/2006/relationships/chart" Target="../charts/chart619.xml"/><Relationship Id="rId770" Type="http://schemas.openxmlformats.org/officeDocument/2006/relationships/chart" Target="../charts/chart770.xml"/><Relationship Id="rId95" Type="http://schemas.openxmlformats.org/officeDocument/2006/relationships/chart" Target="../charts/chart95.xml"/><Relationship Id="rId160" Type="http://schemas.openxmlformats.org/officeDocument/2006/relationships/chart" Target="../charts/chart160.xml"/><Relationship Id="rId216" Type="http://schemas.openxmlformats.org/officeDocument/2006/relationships/chart" Target="../charts/chart216.xml"/><Relationship Id="rId423" Type="http://schemas.openxmlformats.org/officeDocument/2006/relationships/chart" Target="../charts/chart423.xml"/><Relationship Id="rId826" Type="http://schemas.openxmlformats.org/officeDocument/2006/relationships/chart" Target="../charts/chart826.xml"/><Relationship Id="rId868" Type="http://schemas.openxmlformats.org/officeDocument/2006/relationships/chart" Target="../charts/chart868.xml"/><Relationship Id="rId258" Type="http://schemas.openxmlformats.org/officeDocument/2006/relationships/chart" Target="../charts/chart258.xml"/><Relationship Id="rId465" Type="http://schemas.openxmlformats.org/officeDocument/2006/relationships/chart" Target="../charts/chart465.xml"/><Relationship Id="rId630" Type="http://schemas.openxmlformats.org/officeDocument/2006/relationships/chart" Target="../charts/chart630.xml"/><Relationship Id="rId672" Type="http://schemas.openxmlformats.org/officeDocument/2006/relationships/chart" Target="../charts/chart672.xml"/><Relationship Id="rId728" Type="http://schemas.openxmlformats.org/officeDocument/2006/relationships/chart" Target="../charts/chart728.xml"/><Relationship Id="rId22" Type="http://schemas.openxmlformats.org/officeDocument/2006/relationships/chart" Target="../charts/chart22.xml"/><Relationship Id="rId64" Type="http://schemas.openxmlformats.org/officeDocument/2006/relationships/chart" Target="../charts/chart64.xml"/><Relationship Id="rId118" Type="http://schemas.openxmlformats.org/officeDocument/2006/relationships/chart" Target="../charts/chart118.xml"/><Relationship Id="rId325" Type="http://schemas.openxmlformats.org/officeDocument/2006/relationships/chart" Target="../charts/chart325.xml"/><Relationship Id="rId367" Type="http://schemas.openxmlformats.org/officeDocument/2006/relationships/chart" Target="../charts/chart367.xml"/><Relationship Id="rId532" Type="http://schemas.openxmlformats.org/officeDocument/2006/relationships/chart" Target="../charts/chart532.xml"/><Relationship Id="rId574" Type="http://schemas.openxmlformats.org/officeDocument/2006/relationships/chart" Target="../charts/chart574.xml"/><Relationship Id="rId171" Type="http://schemas.openxmlformats.org/officeDocument/2006/relationships/chart" Target="../charts/chart171.xml"/><Relationship Id="rId227" Type="http://schemas.openxmlformats.org/officeDocument/2006/relationships/chart" Target="../charts/chart227.xml"/><Relationship Id="rId781" Type="http://schemas.openxmlformats.org/officeDocument/2006/relationships/chart" Target="../charts/chart781.xml"/><Relationship Id="rId837" Type="http://schemas.openxmlformats.org/officeDocument/2006/relationships/chart" Target="../charts/chart837.xml"/><Relationship Id="rId879" Type="http://schemas.openxmlformats.org/officeDocument/2006/relationships/chart" Target="../charts/chart879.xml"/><Relationship Id="rId269" Type="http://schemas.openxmlformats.org/officeDocument/2006/relationships/chart" Target="../charts/chart269.xml"/><Relationship Id="rId434" Type="http://schemas.openxmlformats.org/officeDocument/2006/relationships/chart" Target="../charts/chart434.xml"/><Relationship Id="rId476" Type="http://schemas.openxmlformats.org/officeDocument/2006/relationships/chart" Target="../charts/chart476.xml"/><Relationship Id="rId641" Type="http://schemas.openxmlformats.org/officeDocument/2006/relationships/chart" Target="../charts/chart641.xml"/><Relationship Id="rId683" Type="http://schemas.openxmlformats.org/officeDocument/2006/relationships/chart" Target="../charts/chart683.xml"/><Relationship Id="rId739" Type="http://schemas.openxmlformats.org/officeDocument/2006/relationships/chart" Target="../charts/chart739.xml"/><Relationship Id="rId33" Type="http://schemas.openxmlformats.org/officeDocument/2006/relationships/chart" Target="../charts/chart33.xml"/><Relationship Id="rId129" Type="http://schemas.openxmlformats.org/officeDocument/2006/relationships/chart" Target="../charts/chart129.xml"/><Relationship Id="rId280" Type="http://schemas.openxmlformats.org/officeDocument/2006/relationships/chart" Target="../charts/chart280.xml"/><Relationship Id="rId336" Type="http://schemas.openxmlformats.org/officeDocument/2006/relationships/chart" Target="../charts/chart336.xml"/><Relationship Id="rId501" Type="http://schemas.openxmlformats.org/officeDocument/2006/relationships/chart" Target="../charts/chart501.xml"/><Relationship Id="rId543" Type="http://schemas.openxmlformats.org/officeDocument/2006/relationships/chart" Target="../charts/chart543.xml"/><Relationship Id="rId75" Type="http://schemas.openxmlformats.org/officeDocument/2006/relationships/chart" Target="../charts/chart75.xml"/><Relationship Id="rId140" Type="http://schemas.openxmlformats.org/officeDocument/2006/relationships/chart" Target="../charts/chart140.xml"/><Relationship Id="rId182" Type="http://schemas.openxmlformats.org/officeDocument/2006/relationships/chart" Target="../charts/chart182.xml"/><Relationship Id="rId378" Type="http://schemas.openxmlformats.org/officeDocument/2006/relationships/chart" Target="../charts/chart378.xml"/><Relationship Id="rId403" Type="http://schemas.openxmlformats.org/officeDocument/2006/relationships/chart" Target="../charts/chart403.xml"/><Relationship Id="rId585" Type="http://schemas.openxmlformats.org/officeDocument/2006/relationships/chart" Target="../charts/chart585.xml"/><Relationship Id="rId750" Type="http://schemas.openxmlformats.org/officeDocument/2006/relationships/chart" Target="../charts/chart750.xml"/><Relationship Id="rId792" Type="http://schemas.openxmlformats.org/officeDocument/2006/relationships/chart" Target="../charts/chart792.xml"/><Relationship Id="rId806" Type="http://schemas.openxmlformats.org/officeDocument/2006/relationships/chart" Target="../charts/chart806.xml"/><Relationship Id="rId848" Type="http://schemas.openxmlformats.org/officeDocument/2006/relationships/chart" Target="../charts/chart848.xml"/><Relationship Id="rId6" Type="http://schemas.openxmlformats.org/officeDocument/2006/relationships/chart" Target="../charts/chart6.xml"/><Relationship Id="rId238" Type="http://schemas.openxmlformats.org/officeDocument/2006/relationships/chart" Target="../charts/chart238.xml"/><Relationship Id="rId445" Type="http://schemas.openxmlformats.org/officeDocument/2006/relationships/chart" Target="../charts/chart445.xml"/><Relationship Id="rId487" Type="http://schemas.openxmlformats.org/officeDocument/2006/relationships/chart" Target="../charts/chart487.xml"/><Relationship Id="rId610" Type="http://schemas.openxmlformats.org/officeDocument/2006/relationships/chart" Target="../charts/chart610.xml"/><Relationship Id="rId652" Type="http://schemas.openxmlformats.org/officeDocument/2006/relationships/chart" Target="../charts/chart652.xml"/><Relationship Id="rId694" Type="http://schemas.openxmlformats.org/officeDocument/2006/relationships/chart" Target="../charts/chart694.xml"/><Relationship Id="rId708" Type="http://schemas.openxmlformats.org/officeDocument/2006/relationships/chart" Target="../charts/chart708.xml"/><Relationship Id="rId291" Type="http://schemas.openxmlformats.org/officeDocument/2006/relationships/chart" Target="../charts/chart291.xml"/><Relationship Id="rId305" Type="http://schemas.openxmlformats.org/officeDocument/2006/relationships/chart" Target="../charts/chart305.xml"/><Relationship Id="rId347" Type="http://schemas.openxmlformats.org/officeDocument/2006/relationships/chart" Target="../charts/chart347.xml"/><Relationship Id="rId512" Type="http://schemas.openxmlformats.org/officeDocument/2006/relationships/chart" Target="../charts/chart512.xml"/><Relationship Id="rId44" Type="http://schemas.openxmlformats.org/officeDocument/2006/relationships/chart" Target="../charts/chart44.xml"/><Relationship Id="rId86" Type="http://schemas.openxmlformats.org/officeDocument/2006/relationships/chart" Target="../charts/chart86.xml"/><Relationship Id="rId151" Type="http://schemas.openxmlformats.org/officeDocument/2006/relationships/chart" Target="../charts/chart151.xml"/><Relationship Id="rId389" Type="http://schemas.openxmlformats.org/officeDocument/2006/relationships/chart" Target="../charts/chart389.xml"/><Relationship Id="rId554" Type="http://schemas.openxmlformats.org/officeDocument/2006/relationships/chart" Target="../charts/chart554.xml"/><Relationship Id="rId596" Type="http://schemas.openxmlformats.org/officeDocument/2006/relationships/chart" Target="../charts/chart596.xml"/><Relationship Id="rId761" Type="http://schemas.openxmlformats.org/officeDocument/2006/relationships/chart" Target="../charts/chart761.xml"/><Relationship Id="rId817" Type="http://schemas.openxmlformats.org/officeDocument/2006/relationships/chart" Target="../charts/chart817.xml"/><Relationship Id="rId859" Type="http://schemas.openxmlformats.org/officeDocument/2006/relationships/chart" Target="../charts/chart859.xml"/><Relationship Id="rId193" Type="http://schemas.openxmlformats.org/officeDocument/2006/relationships/chart" Target="../charts/chart193.xml"/><Relationship Id="rId207" Type="http://schemas.openxmlformats.org/officeDocument/2006/relationships/chart" Target="../charts/chart207.xml"/><Relationship Id="rId249" Type="http://schemas.openxmlformats.org/officeDocument/2006/relationships/chart" Target="../charts/chart249.xml"/><Relationship Id="rId414" Type="http://schemas.openxmlformats.org/officeDocument/2006/relationships/chart" Target="../charts/chart414.xml"/><Relationship Id="rId456" Type="http://schemas.openxmlformats.org/officeDocument/2006/relationships/chart" Target="../charts/chart456.xml"/><Relationship Id="rId498" Type="http://schemas.openxmlformats.org/officeDocument/2006/relationships/chart" Target="../charts/chart498.xml"/><Relationship Id="rId621" Type="http://schemas.openxmlformats.org/officeDocument/2006/relationships/chart" Target="../charts/chart621.xml"/><Relationship Id="rId663" Type="http://schemas.openxmlformats.org/officeDocument/2006/relationships/chart" Target="../charts/chart663.xml"/><Relationship Id="rId870" Type="http://schemas.openxmlformats.org/officeDocument/2006/relationships/chart" Target="../charts/chart870.xml"/><Relationship Id="rId13" Type="http://schemas.openxmlformats.org/officeDocument/2006/relationships/chart" Target="../charts/chart13.xml"/><Relationship Id="rId109" Type="http://schemas.openxmlformats.org/officeDocument/2006/relationships/chart" Target="../charts/chart109.xml"/><Relationship Id="rId260" Type="http://schemas.openxmlformats.org/officeDocument/2006/relationships/chart" Target="../charts/chart260.xml"/><Relationship Id="rId316" Type="http://schemas.openxmlformats.org/officeDocument/2006/relationships/chart" Target="../charts/chart316.xml"/><Relationship Id="rId523" Type="http://schemas.openxmlformats.org/officeDocument/2006/relationships/chart" Target="../charts/chart523.xml"/><Relationship Id="rId719" Type="http://schemas.openxmlformats.org/officeDocument/2006/relationships/chart" Target="../charts/chart719.xml"/><Relationship Id="rId55" Type="http://schemas.openxmlformats.org/officeDocument/2006/relationships/chart" Target="../charts/chart55.xml"/><Relationship Id="rId97" Type="http://schemas.openxmlformats.org/officeDocument/2006/relationships/chart" Target="../charts/chart97.xml"/><Relationship Id="rId120" Type="http://schemas.openxmlformats.org/officeDocument/2006/relationships/chart" Target="../charts/chart120.xml"/><Relationship Id="rId358" Type="http://schemas.openxmlformats.org/officeDocument/2006/relationships/chart" Target="../charts/chart358.xml"/><Relationship Id="rId565" Type="http://schemas.openxmlformats.org/officeDocument/2006/relationships/chart" Target="../charts/chart565.xml"/><Relationship Id="rId730" Type="http://schemas.openxmlformats.org/officeDocument/2006/relationships/chart" Target="../charts/chart730.xml"/><Relationship Id="rId772" Type="http://schemas.openxmlformats.org/officeDocument/2006/relationships/chart" Target="../charts/chart772.xml"/><Relationship Id="rId828" Type="http://schemas.openxmlformats.org/officeDocument/2006/relationships/chart" Target="../charts/chart828.xml"/><Relationship Id="rId162" Type="http://schemas.openxmlformats.org/officeDocument/2006/relationships/chart" Target="../charts/chart162.xml"/><Relationship Id="rId218" Type="http://schemas.openxmlformats.org/officeDocument/2006/relationships/chart" Target="../charts/chart218.xml"/><Relationship Id="rId425" Type="http://schemas.openxmlformats.org/officeDocument/2006/relationships/chart" Target="../charts/chart425.xml"/><Relationship Id="rId467" Type="http://schemas.openxmlformats.org/officeDocument/2006/relationships/chart" Target="../charts/chart467.xml"/><Relationship Id="rId632" Type="http://schemas.openxmlformats.org/officeDocument/2006/relationships/chart" Target="../charts/chart632.xml"/><Relationship Id="rId271" Type="http://schemas.openxmlformats.org/officeDocument/2006/relationships/chart" Target="../charts/chart271.xml"/><Relationship Id="rId674" Type="http://schemas.openxmlformats.org/officeDocument/2006/relationships/chart" Target="../charts/chart674.xml"/><Relationship Id="rId881" Type="http://schemas.openxmlformats.org/officeDocument/2006/relationships/chart" Target="../charts/chart881.xml"/><Relationship Id="rId24" Type="http://schemas.openxmlformats.org/officeDocument/2006/relationships/chart" Target="../charts/chart24.xml"/><Relationship Id="rId66" Type="http://schemas.openxmlformats.org/officeDocument/2006/relationships/chart" Target="../charts/chart66.xml"/><Relationship Id="rId131" Type="http://schemas.openxmlformats.org/officeDocument/2006/relationships/chart" Target="../charts/chart131.xml"/><Relationship Id="rId327" Type="http://schemas.openxmlformats.org/officeDocument/2006/relationships/chart" Target="../charts/chart327.xml"/><Relationship Id="rId369" Type="http://schemas.openxmlformats.org/officeDocument/2006/relationships/chart" Target="../charts/chart369.xml"/><Relationship Id="rId534" Type="http://schemas.openxmlformats.org/officeDocument/2006/relationships/chart" Target="../charts/chart534.xml"/><Relationship Id="rId576" Type="http://schemas.openxmlformats.org/officeDocument/2006/relationships/chart" Target="../charts/chart576.xml"/><Relationship Id="rId741" Type="http://schemas.openxmlformats.org/officeDocument/2006/relationships/chart" Target="../charts/chart741.xml"/><Relationship Id="rId783" Type="http://schemas.openxmlformats.org/officeDocument/2006/relationships/chart" Target="../charts/chart783.xml"/><Relationship Id="rId839" Type="http://schemas.openxmlformats.org/officeDocument/2006/relationships/chart" Target="../charts/chart839.xml"/><Relationship Id="rId173" Type="http://schemas.openxmlformats.org/officeDocument/2006/relationships/chart" Target="../charts/chart173.xml"/><Relationship Id="rId229" Type="http://schemas.openxmlformats.org/officeDocument/2006/relationships/chart" Target="../charts/chart229.xml"/><Relationship Id="rId380" Type="http://schemas.openxmlformats.org/officeDocument/2006/relationships/chart" Target="../charts/chart380.xml"/><Relationship Id="rId436" Type="http://schemas.openxmlformats.org/officeDocument/2006/relationships/chart" Target="../charts/chart436.xml"/><Relationship Id="rId601" Type="http://schemas.openxmlformats.org/officeDocument/2006/relationships/chart" Target="../charts/chart601.xml"/><Relationship Id="rId643" Type="http://schemas.openxmlformats.org/officeDocument/2006/relationships/chart" Target="../charts/chart643.xml"/><Relationship Id="rId240" Type="http://schemas.openxmlformats.org/officeDocument/2006/relationships/chart" Target="../charts/chart240.xml"/><Relationship Id="rId478" Type="http://schemas.openxmlformats.org/officeDocument/2006/relationships/chart" Target="../charts/chart478.xml"/><Relationship Id="rId685" Type="http://schemas.openxmlformats.org/officeDocument/2006/relationships/chart" Target="../charts/chart685.xml"/><Relationship Id="rId850" Type="http://schemas.openxmlformats.org/officeDocument/2006/relationships/chart" Target="../charts/chart850.xml"/><Relationship Id="rId35" Type="http://schemas.openxmlformats.org/officeDocument/2006/relationships/chart" Target="../charts/chart35.xml"/><Relationship Id="rId77" Type="http://schemas.openxmlformats.org/officeDocument/2006/relationships/chart" Target="../charts/chart77.xml"/><Relationship Id="rId100" Type="http://schemas.openxmlformats.org/officeDocument/2006/relationships/chart" Target="../charts/chart100.xml"/><Relationship Id="rId282" Type="http://schemas.openxmlformats.org/officeDocument/2006/relationships/chart" Target="../charts/chart282.xml"/><Relationship Id="rId338" Type="http://schemas.openxmlformats.org/officeDocument/2006/relationships/chart" Target="../charts/chart338.xml"/><Relationship Id="rId503" Type="http://schemas.openxmlformats.org/officeDocument/2006/relationships/chart" Target="../charts/chart503.xml"/><Relationship Id="rId545" Type="http://schemas.openxmlformats.org/officeDocument/2006/relationships/chart" Target="../charts/chart545.xml"/><Relationship Id="rId587" Type="http://schemas.openxmlformats.org/officeDocument/2006/relationships/chart" Target="../charts/chart587.xml"/><Relationship Id="rId710" Type="http://schemas.openxmlformats.org/officeDocument/2006/relationships/chart" Target="../charts/chart710.xml"/><Relationship Id="rId752" Type="http://schemas.openxmlformats.org/officeDocument/2006/relationships/chart" Target="../charts/chart752.xml"/><Relationship Id="rId808" Type="http://schemas.openxmlformats.org/officeDocument/2006/relationships/chart" Target="../charts/chart808.xml"/><Relationship Id="rId8" Type="http://schemas.openxmlformats.org/officeDocument/2006/relationships/chart" Target="../charts/chart8.xml"/><Relationship Id="rId142" Type="http://schemas.openxmlformats.org/officeDocument/2006/relationships/chart" Target="../charts/chart142.xml"/><Relationship Id="rId184" Type="http://schemas.openxmlformats.org/officeDocument/2006/relationships/chart" Target="../charts/chart184.xml"/><Relationship Id="rId391" Type="http://schemas.openxmlformats.org/officeDocument/2006/relationships/chart" Target="../charts/chart391.xml"/><Relationship Id="rId405" Type="http://schemas.openxmlformats.org/officeDocument/2006/relationships/chart" Target="../charts/chart405.xml"/><Relationship Id="rId447" Type="http://schemas.openxmlformats.org/officeDocument/2006/relationships/chart" Target="../charts/chart447.xml"/><Relationship Id="rId612" Type="http://schemas.openxmlformats.org/officeDocument/2006/relationships/chart" Target="../charts/chart612.xml"/><Relationship Id="rId794" Type="http://schemas.openxmlformats.org/officeDocument/2006/relationships/chart" Target="../charts/chart794.xml"/><Relationship Id="rId251" Type="http://schemas.openxmlformats.org/officeDocument/2006/relationships/chart" Target="../charts/chart251.xml"/><Relationship Id="rId489" Type="http://schemas.openxmlformats.org/officeDocument/2006/relationships/chart" Target="../charts/chart489.xml"/><Relationship Id="rId654" Type="http://schemas.openxmlformats.org/officeDocument/2006/relationships/chart" Target="../charts/chart654.xml"/><Relationship Id="rId696" Type="http://schemas.openxmlformats.org/officeDocument/2006/relationships/chart" Target="../charts/chart696.xml"/><Relationship Id="rId861" Type="http://schemas.openxmlformats.org/officeDocument/2006/relationships/chart" Target="../charts/chart861.xml"/><Relationship Id="rId46" Type="http://schemas.openxmlformats.org/officeDocument/2006/relationships/chart" Target="../charts/chart46.xml"/><Relationship Id="rId293" Type="http://schemas.openxmlformats.org/officeDocument/2006/relationships/chart" Target="../charts/chart293.xml"/><Relationship Id="rId307" Type="http://schemas.openxmlformats.org/officeDocument/2006/relationships/chart" Target="../charts/chart307.xml"/><Relationship Id="rId349" Type="http://schemas.openxmlformats.org/officeDocument/2006/relationships/chart" Target="../charts/chart349.xml"/><Relationship Id="rId514" Type="http://schemas.openxmlformats.org/officeDocument/2006/relationships/chart" Target="../charts/chart514.xml"/><Relationship Id="rId556" Type="http://schemas.openxmlformats.org/officeDocument/2006/relationships/chart" Target="../charts/chart556.xml"/><Relationship Id="rId721" Type="http://schemas.openxmlformats.org/officeDocument/2006/relationships/chart" Target="../charts/chart721.xml"/><Relationship Id="rId763" Type="http://schemas.openxmlformats.org/officeDocument/2006/relationships/chart" Target="../charts/chart763.xml"/><Relationship Id="rId88" Type="http://schemas.openxmlformats.org/officeDocument/2006/relationships/chart" Target="../charts/chart88.xml"/><Relationship Id="rId111" Type="http://schemas.openxmlformats.org/officeDocument/2006/relationships/chart" Target="../charts/chart111.xml"/><Relationship Id="rId153" Type="http://schemas.openxmlformats.org/officeDocument/2006/relationships/chart" Target="../charts/chart153.xml"/><Relationship Id="rId195" Type="http://schemas.openxmlformats.org/officeDocument/2006/relationships/chart" Target="../charts/chart195.xml"/><Relationship Id="rId209" Type="http://schemas.openxmlformats.org/officeDocument/2006/relationships/chart" Target="../charts/chart209.xml"/><Relationship Id="rId360" Type="http://schemas.openxmlformats.org/officeDocument/2006/relationships/chart" Target="../charts/chart360.xml"/><Relationship Id="rId416" Type="http://schemas.openxmlformats.org/officeDocument/2006/relationships/chart" Target="../charts/chart416.xml"/><Relationship Id="rId598" Type="http://schemas.openxmlformats.org/officeDocument/2006/relationships/chart" Target="../charts/chart598.xml"/><Relationship Id="rId819" Type="http://schemas.openxmlformats.org/officeDocument/2006/relationships/chart" Target="../charts/chart819.xml"/><Relationship Id="rId220" Type="http://schemas.openxmlformats.org/officeDocument/2006/relationships/chart" Target="../charts/chart220.xml"/><Relationship Id="rId458" Type="http://schemas.openxmlformats.org/officeDocument/2006/relationships/chart" Target="../charts/chart458.xml"/><Relationship Id="rId623" Type="http://schemas.openxmlformats.org/officeDocument/2006/relationships/chart" Target="../charts/chart623.xml"/><Relationship Id="rId665" Type="http://schemas.openxmlformats.org/officeDocument/2006/relationships/chart" Target="../charts/chart665.xml"/><Relationship Id="rId830" Type="http://schemas.openxmlformats.org/officeDocument/2006/relationships/chart" Target="../charts/chart830.xml"/><Relationship Id="rId872" Type="http://schemas.openxmlformats.org/officeDocument/2006/relationships/chart" Target="../charts/chart872.xml"/><Relationship Id="rId15" Type="http://schemas.openxmlformats.org/officeDocument/2006/relationships/chart" Target="../charts/chart15.xml"/><Relationship Id="rId57" Type="http://schemas.openxmlformats.org/officeDocument/2006/relationships/chart" Target="../charts/chart57.xml"/><Relationship Id="rId262" Type="http://schemas.openxmlformats.org/officeDocument/2006/relationships/chart" Target="../charts/chart262.xml"/><Relationship Id="rId318" Type="http://schemas.openxmlformats.org/officeDocument/2006/relationships/chart" Target="../charts/chart318.xml"/><Relationship Id="rId525" Type="http://schemas.openxmlformats.org/officeDocument/2006/relationships/chart" Target="../charts/chart525.xml"/><Relationship Id="rId567" Type="http://schemas.openxmlformats.org/officeDocument/2006/relationships/chart" Target="../charts/chart567.xml"/><Relationship Id="rId732" Type="http://schemas.openxmlformats.org/officeDocument/2006/relationships/chart" Target="../charts/chart732.xml"/><Relationship Id="rId99" Type="http://schemas.openxmlformats.org/officeDocument/2006/relationships/chart" Target="../charts/chart99.xml"/><Relationship Id="rId122" Type="http://schemas.openxmlformats.org/officeDocument/2006/relationships/chart" Target="../charts/chart122.xml"/><Relationship Id="rId164" Type="http://schemas.openxmlformats.org/officeDocument/2006/relationships/chart" Target="../charts/chart164.xml"/><Relationship Id="rId371" Type="http://schemas.openxmlformats.org/officeDocument/2006/relationships/chart" Target="../charts/chart371.xml"/><Relationship Id="rId774" Type="http://schemas.openxmlformats.org/officeDocument/2006/relationships/chart" Target="../charts/chart774.xml"/><Relationship Id="rId427" Type="http://schemas.openxmlformats.org/officeDocument/2006/relationships/chart" Target="../charts/chart427.xml"/><Relationship Id="rId469" Type="http://schemas.openxmlformats.org/officeDocument/2006/relationships/chart" Target="../charts/chart469.xml"/><Relationship Id="rId634" Type="http://schemas.openxmlformats.org/officeDocument/2006/relationships/chart" Target="../charts/chart634.xml"/><Relationship Id="rId676" Type="http://schemas.openxmlformats.org/officeDocument/2006/relationships/chart" Target="../charts/chart676.xml"/><Relationship Id="rId841" Type="http://schemas.openxmlformats.org/officeDocument/2006/relationships/chart" Target="../charts/chart841.xml"/><Relationship Id="rId26" Type="http://schemas.openxmlformats.org/officeDocument/2006/relationships/chart" Target="../charts/chart26.xml"/><Relationship Id="rId231" Type="http://schemas.openxmlformats.org/officeDocument/2006/relationships/chart" Target="../charts/chart231.xml"/><Relationship Id="rId273" Type="http://schemas.openxmlformats.org/officeDocument/2006/relationships/chart" Target="../charts/chart273.xml"/><Relationship Id="rId329" Type="http://schemas.openxmlformats.org/officeDocument/2006/relationships/chart" Target="../charts/chart329.xml"/><Relationship Id="rId480" Type="http://schemas.openxmlformats.org/officeDocument/2006/relationships/chart" Target="../charts/chart480.xml"/><Relationship Id="rId536" Type="http://schemas.openxmlformats.org/officeDocument/2006/relationships/chart" Target="../charts/chart536.xml"/><Relationship Id="rId701" Type="http://schemas.openxmlformats.org/officeDocument/2006/relationships/chart" Target="../charts/chart701.xml"/><Relationship Id="rId68" Type="http://schemas.openxmlformats.org/officeDocument/2006/relationships/chart" Target="../charts/chart68.xml"/><Relationship Id="rId133" Type="http://schemas.openxmlformats.org/officeDocument/2006/relationships/chart" Target="../charts/chart133.xml"/><Relationship Id="rId175" Type="http://schemas.openxmlformats.org/officeDocument/2006/relationships/chart" Target="../charts/chart175.xml"/><Relationship Id="rId340" Type="http://schemas.openxmlformats.org/officeDocument/2006/relationships/chart" Target="../charts/chart340.xml"/><Relationship Id="rId578" Type="http://schemas.openxmlformats.org/officeDocument/2006/relationships/chart" Target="../charts/chart578.xml"/><Relationship Id="rId743" Type="http://schemas.openxmlformats.org/officeDocument/2006/relationships/chart" Target="../charts/chart743.xml"/><Relationship Id="rId785" Type="http://schemas.openxmlformats.org/officeDocument/2006/relationships/chart" Target="../charts/chart785.xml"/><Relationship Id="rId200" Type="http://schemas.openxmlformats.org/officeDocument/2006/relationships/chart" Target="../charts/chart200.xml"/><Relationship Id="rId382" Type="http://schemas.openxmlformats.org/officeDocument/2006/relationships/chart" Target="../charts/chart382.xml"/><Relationship Id="rId438" Type="http://schemas.openxmlformats.org/officeDocument/2006/relationships/chart" Target="../charts/chart438.xml"/><Relationship Id="rId603" Type="http://schemas.openxmlformats.org/officeDocument/2006/relationships/chart" Target="../charts/chart603.xml"/><Relationship Id="rId645" Type="http://schemas.openxmlformats.org/officeDocument/2006/relationships/chart" Target="../charts/chart645.xml"/><Relationship Id="rId687" Type="http://schemas.openxmlformats.org/officeDocument/2006/relationships/chart" Target="../charts/chart687.xml"/><Relationship Id="rId810" Type="http://schemas.openxmlformats.org/officeDocument/2006/relationships/chart" Target="../charts/chart810.xml"/><Relationship Id="rId852" Type="http://schemas.openxmlformats.org/officeDocument/2006/relationships/chart" Target="../charts/chart852.xml"/><Relationship Id="rId242" Type="http://schemas.openxmlformats.org/officeDocument/2006/relationships/chart" Target="../charts/chart242.xml"/><Relationship Id="rId284" Type="http://schemas.openxmlformats.org/officeDocument/2006/relationships/chart" Target="../charts/chart284.xml"/><Relationship Id="rId491" Type="http://schemas.openxmlformats.org/officeDocument/2006/relationships/chart" Target="../charts/chart491.xml"/><Relationship Id="rId505" Type="http://schemas.openxmlformats.org/officeDocument/2006/relationships/chart" Target="../charts/chart505.xml"/><Relationship Id="rId712" Type="http://schemas.openxmlformats.org/officeDocument/2006/relationships/chart" Target="../charts/chart712.xml"/><Relationship Id="rId37" Type="http://schemas.openxmlformats.org/officeDocument/2006/relationships/chart" Target="../charts/chart37.xml"/><Relationship Id="rId79" Type="http://schemas.openxmlformats.org/officeDocument/2006/relationships/chart" Target="../charts/chart79.xml"/><Relationship Id="rId102" Type="http://schemas.openxmlformats.org/officeDocument/2006/relationships/chart" Target="../charts/chart102.xml"/><Relationship Id="rId144" Type="http://schemas.openxmlformats.org/officeDocument/2006/relationships/chart" Target="../charts/chart144.xml"/><Relationship Id="rId547" Type="http://schemas.openxmlformats.org/officeDocument/2006/relationships/chart" Target="../charts/chart547.xml"/><Relationship Id="rId589" Type="http://schemas.openxmlformats.org/officeDocument/2006/relationships/chart" Target="../charts/chart589.xml"/><Relationship Id="rId754" Type="http://schemas.openxmlformats.org/officeDocument/2006/relationships/chart" Target="../charts/chart754.xml"/><Relationship Id="rId796" Type="http://schemas.openxmlformats.org/officeDocument/2006/relationships/chart" Target="../charts/chart796.xml"/><Relationship Id="rId90" Type="http://schemas.openxmlformats.org/officeDocument/2006/relationships/chart" Target="../charts/chart90.xml"/><Relationship Id="rId186" Type="http://schemas.openxmlformats.org/officeDocument/2006/relationships/chart" Target="../charts/chart186.xml"/><Relationship Id="rId351" Type="http://schemas.openxmlformats.org/officeDocument/2006/relationships/chart" Target="../charts/chart351.xml"/><Relationship Id="rId393" Type="http://schemas.openxmlformats.org/officeDocument/2006/relationships/chart" Target="../charts/chart393.xml"/><Relationship Id="rId407" Type="http://schemas.openxmlformats.org/officeDocument/2006/relationships/chart" Target="../charts/chart407.xml"/><Relationship Id="rId449" Type="http://schemas.openxmlformats.org/officeDocument/2006/relationships/chart" Target="../charts/chart449.xml"/><Relationship Id="rId614" Type="http://schemas.openxmlformats.org/officeDocument/2006/relationships/chart" Target="../charts/chart614.xml"/><Relationship Id="rId656" Type="http://schemas.openxmlformats.org/officeDocument/2006/relationships/chart" Target="../charts/chart656.xml"/><Relationship Id="rId821" Type="http://schemas.openxmlformats.org/officeDocument/2006/relationships/chart" Target="../charts/chart821.xml"/><Relationship Id="rId863" Type="http://schemas.openxmlformats.org/officeDocument/2006/relationships/chart" Target="../charts/chart863.xml"/><Relationship Id="rId211" Type="http://schemas.openxmlformats.org/officeDocument/2006/relationships/chart" Target="../charts/chart211.xml"/><Relationship Id="rId253" Type="http://schemas.openxmlformats.org/officeDocument/2006/relationships/chart" Target="../charts/chart253.xml"/><Relationship Id="rId295" Type="http://schemas.openxmlformats.org/officeDocument/2006/relationships/chart" Target="../charts/chart295.xml"/><Relationship Id="rId309" Type="http://schemas.openxmlformats.org/officeDocument/2006/relationships/chart" Target="../charts/chart309.xml"/><Relationship Id="rId460" Type="http://schemas.openxmlformats.org/officeDocument/2006/relationships/chart" Target="../charts/chart460.xml"/><Relationship Id="rId516" Type="http://schemas.openxmlformats.org/officeDocument/2006/relationships/chart" Target="../charts/chart516.xml"/><Relationship Id="rId698" Type="http://schemas.openxmlformats.org/officeDocument/2006/relationships/chart" Target="../charts/chart698.xml"/><Relationship Id="rId48" Type="http://schemas.openxmlformats.org/officeDocument/2006/relationships/chart" Target="../charts/chart48.xml"/><Relationship Id="rId113" Type="http://schemas.openxmlformats.org/officeDocument/2006/relationships/chart" Target="../charts/chart113.xml"/><Relationship Id="rId320" Type="http://schemas.openxmlformats.org/officeDocument/2006/relationships/chart" Target="../charts/chart320.xml"/><Relationship Id="rId558" Type="http://schemas.openxmlformats.org/officeDocument/2006/relationships/chart" Target="../charts/chart558.xml"/><Relationship Id="rId723" Type="http://schemas.openxmlformats.org/officeDocument/2006/relationships/chart" Target="../charts/chart723.xml"/><Relationship Id="rId765" Type="http://schemas.openxmlformats.org/officeDocument/2006/relationships/chart" Target="../charts/chart765.xml"/><Relationship Id="rId155" Type="http://schemas.openxmlformats.org/officeDocument/2006/relationships/chart" Target="../charts/chart155.xml"/><Relationship Id="rId197" Type="http://schemas.openxmlformats.org/officeDocument/2006/relationships/chart" Target="../charts/chart197.xml"/><Relationship Id="rId362" Type="http://schemas.openxmlformats.org/officeDocument/2006/relationships/chart" Target="../charts/chart362.xml"/><Relationship Id="rId418" Type="http://schemas.openxmlformats.org/officeDocument/2006/relationships/chart" Target="../charts/chart418.xml"/><Relationship Id="rId625" Type="http://schemas.openxmlformats.org/officeDocument/2006/relationships/chart" Target="../charts/chart625.xml"/><Relationship Id="rId832" Type="http://schemas.openxmlformats.org/officeDocument/2006/relationships/chart" Target="../charts/chart832.xml"/><Relationship Id="rId222" Type="http://schemas.openxmlformats.org/officeDocument/2006/relationships/chart" Target="../charts/chart222.xml"/><Relationship Id="rId264" Type="http://schemas.openxmlformats.org/officeDocument/2006/relationships/chart" Target="../charts/chart264.xml"/><Relationship Id="rId471" Type="http://schemas.openxmlformats.org/officeDocument/2006/relationships/chart" Target="../charts/chart471.xml"/><Relationship Id="rId667" Type="http://schemas.openxmlformats.org/officeDocument/2006/relationships/chart" Target="../charts/chart667.xml"/><Relationship Id="rId874" Type="http://schemas.openxmlformats.org/officeDocument/2006/relationships/chart" Target="../charts/chart874.xml"/><Relationship Id="rId17" Type="http://schemas.openxmlformats.org/officeDocument/2006/relationships/chart" Target="../charts/chart17.xml"/><Relationship Id="rId59" Type="http://schemas.openxmlformats.org/officeDocument/2006/relationships/chart" Target="../charts/chart59.xml"/><Relationship Id="rId124" Type="http://schemas.openxmlformats.org/officeDocument/2006/relationships/chart" Target="../charts/chart124.xml"/><Relationship Id="rId527" Type="http://schemas.openxmlformats.org/officeDocument/2006/relationships/chart" Target="../charts/chart527.xml"/><Relationship Id="rId569" Type="http://schemas.openxmlformats.org/officeDocument/2006/relationships/chart" Target="../charts/chart569.xml"/><Relationship Id="rId734" Type="http://schemas.openxmlformats.org/officeDocument/2006/relationships/chart" Target="../charts/chart734.xml"/><Relationship Id="rId776" Type="http://schemas.openxmlformats.org/officeDocument/2006/relationships/chart" Target="../charts/chart776.xml"/><Relationship Id="rId70" Type="http://schemas.openxmlformats.org/officeDocument/2006/relationships/chart" Target="../charts/chart70.xml"/><Relationship Id="rId166" Type="http://schemas.openxmlformats.org/officeDocument/2006/relationships/chart" Target="../charts/chart166.xml"/><Relationship Id="rId331" Type="http://schemas.openxmlformats.org/officeDocument/2006/relationships/chart" Target="../charts/chart331.xml"/><Relationship Id="rId373" Type="http://schemas.openxmlformats.org/officeDocument/2006/relationships/chart" Target="../charts/chart373.xml"/><Relationship Id="rId429" Type="http://schemas.openxmlformats.org/officeDocument/2006/relationships/chart" Target="../charts/chart429.xml"/><Relationship Id="rId580" Type="http://schemas.openxmlformats.org/officeDocument/2006/relationships/chart" Target="../charts/chart580.xml"/><Relationship Id="rId636" Type="http://schemas.openxmlformats.org/officeDocument/2006/relationships/chart" Target="../charts/chart636.xml"/><Relationship Id="rId801" Type="http://schemas.openxmlformats.org/officeDocument/2006/relationships/chart" Target="../charts/chart801.xml"/><Relationship Id="rId1" Type="http://schemas.openxmlformats.org/officeDocument/2006/relationships/chart" Target="../charts/chart1.xml"/><Relationship Id="rId233" Type="http://schemas.openxmlformats.org/officeDocument/2006/relationships/chart" Target="../charts/chart233.xml"/><Relationship Id="rId440" Type="http://schemas.openxmlformats.org/officeDocument/2006/relationships/chart" Target="../charts/chart440.xml"/><Relationship Id="rId678" Type="http://schemas.openxmlformats.org/officeDocument/2006/relationships/chart" Target="../charts/chart678.xml"/><Relationship Id="rId843" Type="http://schemas.openxmlformats.org/officeDocument/2006/relationships/chart" Target="../charts/chart843.xml"/><Relationship Id="rId28" Type="http://schemas.openxmlformats.org/officeDocument/2006/relationships/chart" Target="../charts/chart28.xml"/><Relationship Id="rId275" Type="http://schemas.openxmlformats.org/officeDocument/2006/relationships/chart" Target="../charts/chart275.xml"/><Relationship Id="rId300" Type="http://schemas.openxmlformats.org/officeDocument/2006/relationships/chart" Target="../charts/chart300.xml"/><Relationship Id="rId482" Type="http://schemas.openxmlformats.org/officeDocument/2006/relationships/chart" Target="../charts/chart482.xml"/><Relationship Id="rId538" Type="http://schemas.openxmlformats.org/officeDocument/2006/relationships/chart" Target="../charts/chart538.xml"/><Relationship Id="rId703" Type="http://schemas.openxmlformats.org/officeDocument/2006/relationships/chart" Target="../charts/chart703.xml"/><Relationship Id="rId745" Type="http://schemas.openxmlformats.org/officeDocument/2006/relationships/chart" Target="../charts/chart745.xml"/><Relationship Id="rId81" Type="http://schemas.openxmlformats.org/officeDocument/2006/relationships/chart" Target="../charts/chart81.xml"/><Relationship Id="rId135" Type="http://schemas.openxmlformats.org/officeDocument/2006/relationships/chart" Target="../charts/chart135.xml"/><Relationship Id="rId177" Type="http://schemas.openxmlformats.org/officeDocument/2006/relationships/chart" Target="../charts/chart177.xml"/><Relationship Id="rId342" Type="http://schemas.openxmlformats.org/officeDocument/2006/relationships/chart" Target="../charts/chart342.xml"/><Relationship Id="rId384" Type="http://schemas.openxmlformats.org/officeDocument/2006/relationships/chart" Target="../charts/chart384.xml"/><Relationship Id="rId591" Type="http://schemas.openxmlformats.org/officeDocument/2006/relationships/chart" Target="../charts/chart591.xml"/><Relationship Id="rId605" Type="http://schemas.openxmlformats.org/officeDocument/2006/relationships/chart" Target="../charts/chart605.xml"/><Relationship Id="rId787" Type="http://schemas.openxmlformats.org/officeDocument/2006/relationships/chart" Target="../charts/chart787.xml"/><Relationship Id="rId812" Type="http://schemas.openxmlformats.org/officeDocument/2006/relationships/chart" Target="../charts/chart812.xml"/><Relationship Id="rId202" Type="http://schemas.openxmlformats.org/officeDocument/2006/relationships/chart" Target="../charts/chart202.xml"/><Relationship Id="rId244" Type="http://schemas.openxmlformats.org/officeDocument/2006/relationships/chart" Target="../charts/chart244.xml"/><Relationship Id="rId647" Type="http://schemas.openxmlformats.org/officeDocument/2006/relationships/chart" Target="../charts/chart647.xml"/><Relationship Id="rId689" Type="http://schemas.openxmlformats.org/officeDocument/2006/relationships/chart" Target="../charts/chart689.xml"/><Relationship Id="rId854" Type="http://schemas.openxmlformats.org/officeDocument/2006/relationships/chart" Target="../charts/chart854.xml"/><Relationship Id="rId39" Type="http://schemas.openxmlformats.org/officeDocument/2006/relationships/chart" Target="../charts/chart39.xml"/><Relationship Id="rId286" Type="http://schemas.openxmlformats.org/officeDocument/2006/relationships/chart" Target="../charts/chart286.xml"/><Relationship Id="rId451" Type="http://schemas.openxmlformats.org/officeDocument/2006/relationships/chart" Target="../charts/chart451.xml"/><Relationship Id="rId493" Type="http://schemas.openxmlformats.org/officeDocument/2006/relationships/chart" Target="../charts/chart493.xml"/><Relationship Id="rId507" Type="http://schemas.openxmlformats.org/officeDocument/2006/relationships/chart" Target="../charts/chart507.xml"/><Relationship Id="rId549" Type="http://schemas.openxmlformats.org/officeDocument/2006/relationships/chart" Target="../charts/chart549.xml"/><Relationship Id="rId714" Type="http://schemas.openxmlformats.org/officeDocument/2006/relationships/chart" Target="../charts/chart714.xml"/><Relationship Id="rId756" Type="http://schemas.openxmlformats.org/officeDocument/2006/relationships/chart" Target="../charts/chart756.xml"/><Relationship Id="rId50" Type="http://schemas.openxmlformats.org/officeDocument/2006/relationships/chart" Target="../charts/chart50.xml"/><Relationship Id="rId104" Type="http://schemas.openxmlformats.org/officeDocument/2006/relationships/chart" Target="../charts/chart104.xml"/><Relationship Id="rId146" Type="http://schemas.openxmlformats.org/officeDocument/2006/relationships/chart" Target="../charts/chart146.xml"/><Relationship Id="rId188" Type="http://schemas.openxmlformats.org/officeDocument/2006/relationships/chart" Target="../charts/chart188.xml"/><Relationship Id="rId311" Type="http://schemas.openxmlformats.org/officeDocument/2006/relationships/chart" Target="../charts/chart311.xml"/><Relationship Id="rId353" Type="http://schemas.openxmlformats.org/officeDocument/2006/relationships/chart" Target="../charts/chart353.xml"/><Relationship Id="rId395" Type="http://schemas.openxmlformats.org/officeDocument/2006/relationships/chart" Target="../charts/chart395.xml"/><Relationship Id="rId409" Type="http://schemas.openxmlformats.org/officeDocument/2006/relationships/chart" Target="../charts/chart409.xml"/><Relationship Id="rId560" Type="http://schemas.openxmlformats.org/officeDocument/2006/relationships/chart" Target="../charts/chart560.xml"/><Relationship Id="rId798" Type="http://schemas.openxmlformats.org/officeDocument/2006/relationships/chart" Target="../charts/chart798.xml"/><Relationship Id="rId92" Type="http://schemas.openxmlformats.org/officeDocument/2006/relationships/chart" Target="../charts/chart92.xml"/><Relationship Id="rId213" Type="http://schemas.openxmlformats.org/officeDocument/2006/relationships/chart" Target="../charts/chart213.xml"/><Relationship Id="rId420" Type="http://schemas.openxmlformats.org/officeDocument/2006/relationships/chart" Target="../charts/chart420.xml"/><Relationship Id="rId616" Type="http://schemas.openxmlformats.org/officeDocument/2006/relationships/chart" Target="../charts/chart616.xml"/><Relationship Id="rId658" Type="http://schemas.openxmlformats.org/officeDocument/2006/relationships/chart" Target="../charts/chart658.xml"/><Relationship Id="rId823" Type="http://schemas.openxmlformats.org/officeDocument/2006/relationships/chart" Target="../charts/chart823.xml"/><Relationship Id="rId865" Type="http://schemas.openxmlformats.org/officeDocument/2006/relationships/chart" Target="../charts/chart865.xml"/><Relationship Id="rId255" Type="http://schemas.openxmlformats.org/officeDocument/2006/relationships/chart" Target="../charts/chart255.xml"/><Relationship Id="rId297" Type="http://schemas.openxmlformats.org/officeDocument/2006/relationships/chart" Target="../charts/chart297.xml"/><Relationship Id="rId462" Type="http://schemas.openxmlformats.org/officeDocument/2006/relationships/chart" Target="../charts/chart462.xml"/><Relationship Id="rId518" Type="http://schemas.openxmlformats.org/officeDocument/2006/relationships/chart" Target="../charts/chart518.xml"/><Relationship Id="rId725" Type="http://schemas.openxmlformats.org/officeDocument/2006/relationships/chart" Target="../charts/chart725.xml"/><Relationship Id="rId115" Type="http://schemas.openxmlformats.org/officeDocument/2006/relationships/chart" Target="../charts/chart115.xml"/><Relationship Id="rId157" Type="http://schemas.openxmlformats.org/officeDocument/2006/relationships/chart" Target="../charts/chart157.xml"/><Relationship Id="rId322" Type="http://schemas.openxmlformats.org/officeDocument/2006/relationships/chart" Target="../charts/chart322.xml"/><Relationship Id="rId364" Type="http://schemas.openxmlformats.org/officeDocument/2006/relationships/chart" Target="../charts/chart364.xml"/><Relationship Id="rId767" Type="http://schemas.openxmlformats.org/officeDocument/2006/relationships/chart" Target="../charts/chart767.xml"/><Relationship Id="rId61" Type="http://schemas.openxmlformats.org/officeDocument/2006/relationships/chart" Target="../charts/chart61.xml"/><Relationship Id="rId199" Type="http://schemas.openxmlformats.org/officeDocument/2006/relationships/chart" Target="../charts/chart199.xml"/><Relationship Id="rId571" Type="http://schemas.openxmlformats.org/officeDocument/2006/relationships/chart" Target="../charts/chart571.xml"/><Relationship Id="rId627" Type="http://schemas.openxmlformats.org/officeDocument/2006/relationships/chart" Target="../charts/chart627.xml"/><Relationship Id="rId669" Type="http://schemas.openxmlformats.org/officeDocument/2006/relationships/chart" Target="../charts/chart669.xml"/><Relationship Id="rId834" Type="http://schemas.openxmlformats.org/officeDocument/2006/relationships/chart" Target="../charts/chart834.xml"/><Relationship Id="rId876" Type="http://schemas.openxmlformats.org/officeDocument/2006/relationships/chart" Target="../charts/chart876.xml"/><Relationship Id="rId19" Type="http://schemas.openxmlformats.org/officeDocument/2006/relationships/chart" Target="../charts/chart19.xml"/><Relationship Id="rId224" Type="http://schemas.openxmlformats.org/officeDocument/2006/relationships/chart" Target="../charts/chart224.xml"/><Relationship Id="rId266" Type="http://schemas.openxmlformats.org/officeDocument/2006/relationships/chart" Target="../charts/chart266.xml"/><Relationship Id="rId431" Type="http://schemas.openxmlformats.org/officeDocument/2006/relationships/chart" Target="../charts/chart431.xml"/><Relationship Id="rId473" Type="http://schemas.openxmlformats.org/officeDocument/2006/relationships/chart" Target="../charts/chart473.xml"/><Relationship Id="rId529" Type="http://schemas.openxmlformats.org/officeDocument/2006/relationships/chart" Target="../charts/chart529.xml"/><Relationship Id="rId680" Type="http://schemas.openxmlformats.org/officeDocument/2006/relationships/chart" Target="../charts/chart680.xml"/><Relationship Id="rId736" Type="http://schemas.openxmlformats.org/officeDocument/2006/relationships/chart" Target="../charts/chart736.xml"/><Relationship Id="rId30" Type="http://schemas.openxmlformats.org/officeDocument/2006/relationships/chart" Target="../charts/chart30.xml"/><Relationship Id="rId126" Type="http://schemas.openxmlformats.org/officeDocument/2006/relationships/chart" Target="../charts/chart126.xml"/><Relationship Id="rId168" Type="http://schemas.openxmlformats.org/officeDocument/2006/relationships/chart" Target="../charts/chart168.xml"/><Relationship Id="rId333" Type="http://schemas.openxmlformats.org/officeDocument/2006/relationships/chart" Target="../charts/chart333.xml"/><Relationship Id="rId540" Type="http://schemas.openxmlformats.org/officeDocument/2006/relationships/chart" Target="../charts/chart540.xml"/><Relationship Id="rId778" Type="http://schemas.openxmlformats.org/officeDocument/2006/relationships/chart" Target="../charts/chart778.xml"/><Relationship Id="rId72" Type="http://schemas.openxmlformats.org/officeDocument/2006/relationships/chart" Target="../charts/chart72.xml"/><Relationship Id="rId375" Type="http://schemas.openxmlformats.org/officeDocument/2006/relationships/chart" Target="../charts/chart375.xml"/><Relationship Id="rId582" Type="http://schemas.openxmlformats.org/officeDocument/2006/relationships/chart" Target="../charts/chart582.xml"/><Relationship Id="rId638" Type="http://schemas.openxmlformats.org/officeDocument/2006/relationships/chart" Target="../charts/chart638.xml"/><Relationship Id="rId803" Type="http://schemas.openxmlformats.org/officeDocument/2006/relationships/chart" Target="../charts/chart803.xml"/><Relationship Id="rId845" Type="http://schemas.openxmlformats.org/officeDocument/2006/relationships/chart" Target="../charts/chart845.xml"/><Relationship Id="rId3" Type="http://schemas.openxmlformats.org/officeDocument/2006/relationships/chart" Target="../charts/chart3.xml"/><Relationship Id="rId235" Type="http://schemas.openxmlformats.org/officeDocument/2006/relationships/chart" Target="../charts/chart235.xml"/><Relationship Id="rId277" Type="http://schemas.openxmlformats.org/officeDocument/2006/relationships/chart" Target="../charts/chart277.xml"/><Relationship Id="rId400" Type="http://schemas.openxmlformats.org/officeDocument/2006/relationships/chart" Target="../charts/chart400.xml"/><Relationship Id="rId442" Type="http://schemas.openxmlformats.org/officeDocument/2006/relationships/chart" Target="../charts/chart442.xml"/><Relationship Id="rId484" Type="http://schemas.openxmlformats.org/officeDocument/2006/relationships/chart" Target="../charts/chart484.xml"/><Relationship Id="rId705" Type="http://schemas.openxmlformats.org/officeDocument/2006/relationships/chart" Target="../charts/chart705.xml"/><Relationship Id="rId137" Type="http://schemas.openxmlformats.org/officeDocument/2006/relationships/chart" Target="../charts/chart137.xml"/><Relationship Id="rId302" Type="http://schemas.openxmlformats.org/officeDocument/2006/relationships/chart" Target="../charts/chart302.xml"/><Relationship Id="rId344" Type="http://schemas.openxmlformats.org/officeDocument/2006/relationships/chart" Target="../charts/chart344.xml"/><Relationship Id="rId691" Type="http://schemas.openxmlformats.org/officeDocument/2006/relationships/chart" Target="../charts/chart691.xml"/><Relationship Id="rId747" Type="http://schemas.openxmlformats.org/officeDocument/2006/relationships/chart" Target="../charts/chart747.xml"/><Relationship Id="rId789" Type="http://schemas.openxmlformats.org/officeDocument/2006/relationships/chart" Target="../charts/chart789.xml"/><Relationship Id="rId41" Type="http://schemas.openxmlformats.org/officeDocument/2006/relationships/chart" Target="../charts/chart41.xml"/><Relationship Id="rId83" Type="http://schemas.openxmlformats.org/officeDocument/2006/relationships/chart" Target="../charts/chart83.xml"/><Relationship Id="rId179" Type="http://schemas.openxmlformats.org/officeDocument/2006/relationships/chart" Target="../charts/chart179.xml"/><Relationship Id="rId386" Type="http://schemas.openxmlformats.org/officeDocument/2006/relationships/chart" Target="../charts/chart386.xml"/><Relationship Id="rId551" Type="http://schemas.openxmlformats.org/officeDocument/2006/relationships/chart" Target="../charts/chart551.xml"/><Relationship Id="rId593" Type="http://schemas.openxmlformats.org/officeDocument/2006/relationships/chart" Target="../charts/chart593.xml"/><Relationship Id="rId607" Type="http://schemas.openxmlformats.org/officeDocument/2006/relationships/chart" Target="../charts/chart607.xml"/><Relationship Id="rId649" Type="http://schemas.openxmlformats.org/officeDocument/2006/relationships/chart" Target="../charts/chart649.xml"/><Relationship Id="rId814" Type="http://schemas.openxmlformats.org/officeDocument/2006/relationships/chart" Target="../charts/chart814.xml"/><Relationship Id="rId856" Type="http://schemas.openxmlformats.org/officeDocument/2006/relationships/chart" Target="../charts/chart856.xml"/><Relationship Id="rId190" Type="http://schemas.openxmlformats.org/officeDocument/2006/relationships/chart" Target="../charts/chart190.xml"/><Relationship Id="rId204" Type="http://schemas.openxmlformats.org/officeDocument/2006/relationships/chart" Target="../charts/chart204.xml"/><Relationship Id="rId246" Type="http://schemas.openxmlformats.org/officeDocument/2006/relationships/chart" Target="../charts/chart246.xml"/><Relationship Id="rId288" Type="http://schemas.openxmlformats.org/officeDocument/2006/relationships/chart" Target="../charts/chart288.xml"/><Relationship Id="rId411" Type="http://schemas.openxmlformats.org/officeDocument/2006/relationships/chart" Target="../charts/chart411.xml"/><Relationship Id="rId453" Type="http://schemas.openxmlformats.org/officeDocument/2006/relationships/chart" Target="../charts/chart453.xml"/><Relationship Id="rId509" Type="http://schemas.openxmlformats.org/officeDocument/2006/relationships/chart" Target="../charts/chart509.xml"/><Relationship Id="rId660" Type="http://schemas.openxmlformats.org/officeDocument/2006/relationships/chart" Target="../charts/chart660.xml"/><Relationship Id="rId106" Type="http://schemas.openxmlformats.org/officeDocument/2006/relationships/chart" Target="../charts/chart106.xml"/><Relationship Id="rId313" Type="http://schemas.openxmlformats.org/officeDocument/2006/relationships/chart" Target="../charts/chart313.xml"/><Relationship Id="rId495" Type="http://schemas.openxmlformats.org/officeDocument/2006/relationships/chart" Target="../charts/chart495.xml"/><Relationship Id="rId716" Type="http://schemas.openxmlformats.org/officeDocument/2006/relationships/chart" Target="../charts/chart716.xml"/><Relationship Id="rId758" Type="http://schemas.openxmlformats.org/officeDocument/2006/relationships/chart" Target="../charts/chart758.xml"/><Relationship Id="rId10" Type="http://schemas.openxmlformats.org/officeDocument/2006/relationships/chart" Target="../charts/chart10.xml"/><Relationship Id="rId52" Type="http://schemas.openxmlformats.org/officeDocument/2006/relationships/chart" Target="../charts/chart52.xml"/><Relationship Id="rId94" Type="http://schemas.openxmlformats.org/officeDocument/2006/relationships/chart" Target="../charts/chart94.xml"/><Relationship Id="rId148" Type="http://schemas.openxmlformats.org/officeDocument/2006/relationships/chart" Target="../charts/chart148.xml"/><Relationship Id="rId355" Type="http://schemas.openxmlformats.org/officeDocument/2006/relationships/chart" Target="../charts/chart355.xml"/><Relationship Id="rId397" Type="http://schemas.openxmlformats.org/officeDocument/2006/relationships/chart" Target="../charts/chart397.xml"/><Relationship Id="rId520" Type="http://schemas.openxmlformats.org/officeDocument/2006/relationships/chart" Target="../charts/chart520.xml"/><Relationship Id="rId562" Type="http://schemas.openxmlformats.org/officeDocument/2006/relationships/chart" Target="../charts/chart562.xml"/><Relationship Id="rId618" Type="http://schemas.openxmlformats.org/officeDocument/2006/relationships/chart" Target="../charts/chart618.xml"/><Relationship Id="rId825" Type="http://schemas.openxmlformats.org/officeDocument/2006/relationships/chart" Target="../charts/chart825.xml"/><Relationship Id="rId215" Type="http://schemas.openxmlformats.org/officeDocument/2006/relationships/chart" Target="../charts/chart215.xml"/><Relationship Id="rId257" Type="http://schemas.openxmlformats.org/officeDocument/2006/relationships/chart" Target="../charts/chart257.xml"/><Relationship Id="rId422" Type="http://schemas.openxmlformats.org/officeDocument/2006/relationships/chart" Target="../charts/chart422.xml"/><Relationship Id="rId464" Type="http://schemas.openxmlformats.org/officeDocument/2006/relationships/chart" Target="../charts/chart464.xml"/><Relationship Id="rId867" Type="http://schemas.openxmlformats.org/officeDocument/2006/relationships/chart" Target="../charts/chart867.xml"/><Relationship Id="rId299" Type="http://schemas.openxmlformats.org/officeDocument/2006/relationships/chart" Target="../charts/chart299.xml"/><Relationship Id="rId727" Type="http://schemas.openxmlformats.org/officeDocument/2006/relationships/chart" Target="../charts/chart727.xml"/><Relationship Id="rId63" Type="http://schemas.openxmlformats.org/officeDocument/2006/relationships/chart" Target="../charts/chart63.xml"/><Relationship Id="rId159" Type="http://schemas.openxmlformats.org/officeDocument/2006/relationships/chart" Target="../charts/chart159.xml"/><Relationship Id="rId366" Type="http://schemas.openxmlformats.org/officeDocument/2006/relationships/chart" Target="../charts/chart366.xml"/><Relationship Id="rId573" Type="http://schemas.openxmlformats.org/officeDocument/2006/relationships/chart" Target="../charts/chart573.xml"/><Relationship Id="rId780" Type="http://schemas.openxmlformats.org/officeDocument/2006/relationships/chart" Target="../charts/chart780.xml"/><Relationship Id="rId226" Type="http://schemas.openxmlformats.org/officeDocument/2006/relationships/chart" Target="../charts/chart226.xml"/><Relationship Id="rId433" Type="http://schemas.openxmlformats.org/officeDocument/2006/relationships/chart" Target="../charts/chart433.xml"/><Relationship Id="rId878" Type="http://schemas.openxmlformats.org/officeDocument/2006/relationships/chart" Target="../charts/chart878.xml"/><Relationship Id="rId640" Type="http://schemas.openxmlformats.org/officeDocument/2006/relationships/chart" Target="../charts/chart640.xml"/><Relationship Id="rId738" Type="http://schemas.openxmlformats.org/officeDocument/2006/relationships/chart" Target="../charts/chart738.xml"/><Relationship Id="rId74" Type="http://schemas.openxmlformats.org/officeDocument/2006/relationships/chart" Target="../charts/chart74.xml"/><Relationship Id="rId377" Type="http://schemas.openxmlformats.org/officeDocument/2006/relationships/chart" Target="../charts/chart377.xml"/><Relationship Id="rId500" Type="http://schemas.openxmlformats.org/officeDocument/2006/relationships/chart" Target="../charts/chart500.xml"/><Relationship Id="rId584" Type="http://schemas.openxmlformats.org/officeDocument/2006/relationships/chart" Target="../charts/chart584.xml"/><Relationship Id="rId805" Type="http://schemas.openxmlformats.org/officeDocument/2006/relationships/chart" Target="../charts/chart805.xml"/><Relationship Id="rId5" Type="http://schemas.openxmlformats.org/officeDocument/2006/relationships/chart" Target="../charts/chart5.xml"/><Relationship Id="rId237" Type="http://schemas.openxmlformats.org/officeDocument/2006/relationships/chart" Target="../charts/chart237.xml"/><Relationship Id="rId791" Type="http://schemas.openxmlformats.org/officeDocument/2006/relationships/chart" Target="../charts/chart791.xml"/><Relationship Id="rId444" Type="http://schemas.openxmlformats.org/officeDocument/2006/relationships/chart" Target="../charts/chart444.xml"/><Relationship Id="rId651" Type="http://schemas.openxmlformats.org/officeDocument/2006/relationships/chart" Target="../charts/chart651.xml"/><Relationship Id="rId749" Type="http://schemas.openxmlformats.org/officeDocument/2006/relationships/chart" Target="../charts/chart749.xml"/><Relationship Id="rId290" Type="http://schemas.openxmlformats.org/officeDocument/2006/relationships/chart" Target="../charts/chart290.xml"/><Relationship Id="rId304" Type="http://schemas.openxmlformats.org/officeDocument/2006/relationships/chart" Target="../charts/chart304.xml"/><Relationship Id="rId388" Type="http://schemas.openxmlformats.org/officeDocument/2006/relationships/chart" Target="../charts/chart388.xml"/><Relationship Id="rId511" Type="http://schemas.openxmlformats.org/officeDocument/2006/relationships/chart" Target="../charts/chart511.xml"/><Relationship Id="rId609" Type="http://schemas.openxmlformats.org/officeDocument/2006/relationships/chart" Target="../charts/chart609.xml"/><Relationship Id="rId85" Type="http://schemas.openxmlformats.org/officeDocument/2006/relationships/chart" Target="../charts/chart85.xml"/><Relationship Id="rId150" Type="http://schemas.openxmlformats.org/officeDocument/2006/relationships/chart" Target="../charts/chart150.xml"/><Relationship Id="rId595" Type="http://schemas.openxmlformats.org/officeDocument/2006/relationships/chart" Target="../charts/chart595.xml"/><Relationship Id="rId816" Type="http://schemas.openxmlformats.org/officeDocument/2006/relationships/chart" Target="../charts/chart816.xml"/><Relationship Id="rId248" Type="http://schemas.openxmlformats.org/officeDocument/2006/relationships/chart" Target="../charts/chart248.xml"/><Relationship Id="rId455" Type="http://schemas.openxmlformats.org/officeDocument/2006/relationships/chart" Target="../charts/chart455.xml"/><Relationship Id="rId662" Type="http://schemas.openxmlformats.org/officeDocument/2006/relationships/chart" Target="../charts/chart662.xml"/><Relationship Id="rId12" Type="http://schemas.openxmlformats.org/officeDocument/2006/relationships/chart" Target="../charts/chart12.xml"/><Relationship Id="rId108" Type="http://schemas.openxmlformats.org/officeDocument/2006/relationships/chart" Target="../charts/chart108.xml"/><Relationship Id="rId315" Type="http://schemas.openxmlformats.org/officeDocument/2006/relationships/chart" Target="../charts/chart315.xml"/><Relationship Id="rId522" Type="http://schemas.openxmlformats.org/officeDocument/2006/relationships/chart" Target="../charts/chart522.xml"/><Relationship Id="rId96" Type="http://schemas.openxmlformats.org/officeDocument/2006/relationships/chart" Target="../charts/chart96.xml"/><Relationship Id="rId161" Type="http://schemas.openxmlformats.org/officeDocument/2006/relationships/chart" Target="../charts/chart161.xml"/><Relationship Id="rId399" Type="http://schemas.openxmlformats.org/officeDocument/2006/relationships/chart" Target="../charts/chart399.xml"/><Relationship Id="rId827" Type="http://schemas.openxmlformats.org/officeDocument/2006/relationships/chart" Target="../charts/chart827.xml"/><Relationship Id="rId259" Type="http://schemas.openxmlformats.org/officeDocument/2006/relationships/chart" Target="../charts/chart259.xml"/><Relationship Id="rId466" Type="http://schemas.openxmlformats.org/officeDocument/2006/relationships/chart" Target="../charts/chart466.xml"/><Relationship Id="rId673" Type="http://schemas.openxmlformats.org/officeDocument/2006/relationships/chart" Target="../charts/chart673.xml"/><Relationship Id="rId880" Type="http://schemas.openxmlformats.org/officeDocument/2006/relationships/chart" Target="../charts/chart880.xml"/><Relationship Id="rId23" Type="http://schemas.openxmlformats.org/officeDocument/2006/relationships/chart" Target="../charts/chart23.xml"/><Relationship Id="rId119" Type="http://schemas.openxmlformats.org/officeDocument/2006/relationships/chart" Target="../charts/chart119.xml"/><Relationship Id="rId326" Type="http://schemas.openxmlformats.org/officeDocument/2006/relationships/chart" Target="../charts/chart326.xml"/><Relationship Id="rId533" Type="http://schemas.openxmlformats.org/officeDocument/2006/relationships/chart" Target="../charts/chart533.xml"/><Relationship Id="rId740" Type="http://schemas.openxmlformats.org/officeDocument/2006/relationships/chart" Target="../charts/chart740.xml"/><Relationship Id="rId838" Type="http://schemas.openxmlformats.org/officeDocument/2006/relationships/chart" Target="../charts/chart838.xml"/><Relationship Id="rId172" Type="http://schemas.openxmlformats.org/officeDocument/2006/relationships/chart" Target="../charts/chart172.xml"/><Relationship Id="rId477" Type="http://schemas.openxmlformats.org/officeDocument/2006/relationships/chart" Target="../charts/chart477.xml"/><Relationship Id="rId600" Type="http://schemas.openxmlformats.org/officeDocument/2006/relationships/chart" Target="../charts/chart600.xml"/><Relationship Id="rId684" Type="http://schemas.openxmlformats.org/officeDocument/2006/relationships/chart" Target="../charts/chart684.xml"/><Relationship Id="rId337" Type="http://schemas.openxmlformats.org/officeDocument/2006/relationships/chart" Target="../charts/chart337.xml"/><Relationship Id="rId34" Type="http://schemas.openxmlformats.org/officeDocument/2006/relationships/chart" Target="../charts/chart34.xml"/><Relationship Id="rId544" Type="http://schemas.openxmlformats.org/officeDocument/2006/relationships/chart" Target="../charts/chart544.xml"/><Relationship Id="rId751" Type="http://schemas.openxmlformats.org/officeDocument/2006/relationships/chart" Target="../charts/chart751.xml"/><Relationship Id="rId849" Type="http://schemas.openxmlformats.org/officeDocument/2006/relationships/chart" Target="../charts/chart849.xml"/><Relationship Id="rId183" Type="http://schemas.openxmlformats.org/officeDocument/2006/relationships/chart" Target="../charts/chart183.xml"/><Relationship Id="rId390" Type="http://schemas.openxmlformats.org/officeDocument/2006/relationships/chart" Target="../charts/chart390.xml"/><Relationship Id="rId404" Type="http://schemas.openxmlformats.org/officeDocument/2006/relationships/chart" Target="../charts/chart404.xml"/><Relationship Id="rId611" Type="http://schemas.openxmlformats.org/officeDocument/2006/relationships/chart" Target="../charts/chart6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59</xdr:row>
      <xdr:rowOff>104775</xdr:rowOff>
    </xdr:from>
    <xdr:to>
      <xdr:col>14</xdr:col>
      <xdr:colOff>304800</xdr:colOff>
      <xdr:row>75</xdr:row>
      <xdr:rowOff>85725</xdr:rowOff>
    </xdr:to>
    <xdr:graphicFrame macro="">
      <xdr:nvGraphicFramePr>
        <xdr:cNvPr id="66921706" name="Graf 9">
          <a:extLst>
            <a:ext uri="{FF2B5EF4-FFF2-40B4-BE49-F238E27FC236}">
              <a16:creationId xmlns:a16="http://schemas.microsoft.com/office/drawing/2014/main" id="{F433C238-D206-4CA6-8F04-BC7A5FA234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59</xdr:row>
      <xdr:rowOff>104775</xdr:rowOff>
    </xdr:from>
    <xdr:to>
      <xdr:col>14</xdr:col>
      <xdr:colOff>304800</xdr:colOff>
      <xdr:row>75</xdr:row>
      <xdr:rowOff>85725</xdr:rowOff>
    </xdr:to>
    <xdr:graphicFrame macro="">
      <xdr:nvGraphicFramePr>
        <xdr:cNvPr id="66921707" name="Graf 9">
          <a:extLst>
            <a:ext uri="{FF2B5EF4-FFF2-40B4-BE49-F238E27FC236}">
              <a16:creationId xmlns:a16="http://schemas.microsoft.com/office/drawing/2014/main" id="{B133C653-99A5-41AC-970B-8581A98746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59</xdr:row>
      <xdr:rowOff>104775</xdr:rowOff>
    </xdr:from>
    <xdr:to>
      <xdr:col>14</xdr:col>
      <xdr:colOff>304800</xdr:colOff>
      <xdr:row>75</xdr:row>
      <xdr:rowOff>85725</xdr:rowOff>
    </xdr:to>
    <xdr:graphicFrame macro="">
      <xdr:nvGraphicFramePr>
        <xdr:cNvPr id="66921708" name="Graf 9">
          <a:extLst>
            <a:ext uri="{FF2B5EF4-FFF2-40B4-BE49-F238E27FC236}">
              <a16:creationId xmlns:a16="http://schemas.microsoft.com/office/drawing/2014/main" id="{E9C137EA-5E07-4708-9B47-CEDEE6C5D7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59</xdr:row>
      <xdr:rowOff>104775</xdr:rowOff>
    </xdr:from>
    <xdr:to>
      <xdr:col>14</xdr:col>
      <xdr:colOff>304800</xdr:colOff>
      <xdr:row>75</xdr:row>
      <xdr:rowOff>85725</xdr:rowOff>
    </xdr:to>
    <xdr:graphicFrame macro="">
      <xdr:nvGraphicFramePr>
        <xdr:cNvPr id="66921709" name="Graf 9">
          <a:extLst>
            <a:ext uri="{FF2B5EF4-FFF2-40B4-BE49-F238E27FC236}">
              <a16:creationId xmlns:a16="http://schemas.microsoft.com/office/drawing/2014/main" id="{47B92968-DE14-4ABE-A2BA-3F57277577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59</xdr:row>
      <xdr:rowOff>104775</xdr:rowOff>
    </xdr:from>
    <xdr:to>
      <xdr:col>14</xdr:col>
      <xdr:colOff>304800</xdr:colOff>
      <xdr:row>75</xdr:row>
      <xdr:rowOff>85725</xdr:rowOff>
    </xdr:to>
    <xdr:graphicFrame macro="">
      <xdr:nvGraphicFramePr>
        <xdr:cNvPr id="66921710" name="Graf 9">
          <a:extLst>
            <a:ext uri="{FF2B5EF4-FFF2-40B4-BE49-F238E27FC236}">
              <a16:creationId xmlns:a16="http://schemas.microsoft.com/office/drawing/2014/main" id="{5678894B-E298-47A7-961E-FEB181F8D9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59</xdr:row>
      <xdr:rowOff>104775</xdr:rowOff>
    </xdr:from>
    <xdr:to>
      <xdr:col>14</xdr:col>
      <xdr:colOff>304800</xdr:colOff>
      <xdr:row>75</xdr:row>
      <xdr:rowOff>85725</xdr:rowOff>
    </xdr:to>
    <xdr:graphicFrame macro="">
      <xdr:nvGraphicFramePr>
        <xdr:cNvPr id="66921711" name="Graf 9">
          <a:extLst>
            <a:ext uri="{FF2B5EF4-FFF2-40B4-BE49-F238E27FC236}">
              <a16:creationId xmlns:a16="http://schemas.microsoft.com/office/drawing/2014/main" id="{CF74AF5C-4404-4704-BCDD-E696D18AF5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19050</xdr:colOff>
      <xdr:row>65</xdr:row>
      <xdr:rowOff>142875</xdr:rowOff>
    </xdr:from>
    <xdr:to>
      <xdr:col>14</xdr:col>
      <xdr:colOff>323850</xdr:colOff>
      <xdr:row>76</xdr:row>
      <xdr:rowOff>38100</xdr:rowOff>
    </xdr:to>
    <xdr:graphicFrame macro="">
      <xdr:nvGraphicFramePr>
        <xdr:cNvPr id="66921712" name="Graf 9">
          <a:extLst>
            <a:ext uri="{FF2B5EF4-FFF2-40B4-BE49-F238E27FC236}">
              <a16:creationId xmlns:a16="http://schemas.microsoft.com/office/drawing/2014/main" id="{CEDC2018-F696-427F-B9BE-E3EAC0E4B7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713" name="Graf 13571">
          <a:extLst>
            <a:ext uri="{FF2B5EF4-FFF2-40B4-BE49-F238E27FC236}">
              <a16:creationId xmlns:a16="http://schemas.microsoft.com/office/drawing/2014/main" id="{86EA455C-F301-488B-9FF4-5C6D09B5A0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714" name="Graf 12381">
          <a:extLst>
            <a:ext uri="{FF2B5EF4-FFF2-40B4-BE49-F238E27FC236}">
              <a16:creationId xmlns:a16="http://schemas.microsoft.com/office/drawing/2014/main" id="{0F10CE23-3254-4ED4-8732-F06BBAB075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715" name="Graf 12142">
          <a:extLst>
            <a:ext uri="{FF2B5EF4-FFF2-40B4-BE49-F238E27FC236}">
              <a16:creationId xmlns:a16="http://schemas.microsoft.com/office/drawing/2014/main" id="{AB2DF43C-DAE4-405C-8821-D97A19B34A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716" name="Graf 10387">
          <a:extLst>
            <a:ext uri="{FF2B5EF4-FFF2-40B4-BE49-F238E27FC236}">
              <a16:creationId xmlns:a16="http://schemas.microsoft.com/office/drawing/2014/main" id="{3C5C6234-241F-4DD0-A090-D7AAA638DF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717" name="Graf 10271">
          <a:extLst>
            <a:ext uri="{FF2B5EF4-FFF2-40B4-BE49-F238E27FC236}">
              <a16:creationId xmlns:a16="http://schemas.microsoft.com/office/drawing/2014/main" id="{658A791E-2F76-48D4-83D7-DD70DC65A5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718" name="Graf 10037">
          <a:extLst>
            <a:ext uri="{FF2B5EF4-FFF2-40B4-BE49-F238E27FC236}">
              <a16:creationId xmlns:a16="http://schemas.microsoft.com/office/drawing/2014/main" id="{23CBD2E2-C647-444F-B6AF-EC91AC95EC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719" name="Chart 6">
          <a:extLst>
            <a:ext uri="{FF2B5EF4-FFF2-40B4-BE49-F238E27FC236}">
              <a16:creationId xmlns:a16="http://schemas.microsoft.com/office/drawing/2014/main" id="{9128C536-D04E-4857-9288-D1AB151470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720" name="Chart 7">
          <a:extLst>
            <a:ext uri="{FF2B5EF4-FFF2-40B4-BE49-F238E27FC236}">
              <a16:creationId xmlns:a16="http://schemas.microsoft.com/office/drawing/2014/main" id="{A53FFB31-EB87-4C46-8386-6D97620D9D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</xdr:col>
      <xdr:colOff>476250</xdr:colOff>
      <xdr:row>22</xdr:row>
      <xdr:rowOff>0</xdr:rowOff>
    </xdr:from>
    <xdr:to>
      <xdr:col>8</xdr:col>
      <xdr:colOff>123825</xdr:colOff>
      <xdr:row>22</xdr:row>
      <xdr:rowOff>0</xdr:rowOff>
    </xdr:to>
    <xdr:graphicFrame macro="">
      <xdr:nvGraphicFramePr>
        <xdr:cNvPr id="66921721" name="Chart 8">
          <a:extLst>
            <a:ext uri="{FF2B5EF4-FFF2-40B4-BE49-F238E27FC236}">
              <a16:creationId xmlns:a16="http://schemas.microsoft.com/office/drawing/2014/main" id="{20428CDA-1952-4D08-BA43-7589083AFA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722" name="Chart 9">
          <a:extLst>
            <a:ext uri="{FF2B5EF4-FFF2-40B4-BE49-F238E27FC236}">
              <a16:creationId xmlns:a16="http://schemas.microsoft.com/office/drawing/2014/main" id="{4CD7A099-72AF-4E31-ADCB-A0CEDEF940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723" name="Chart 10">
          <a:extLst>
            <a:ext uri="{FF2B5EF4-FFF2-40B4-BE49-F238E27FC236}">
              <a16:creationId xmlns:a16="http://schemas.microsoft.com/office/drawing/2014/main" id="{5772A6F6-9AB0-4DFE-8BE6-A94ED29347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724" name="Chart 11">
          <a:extLst>
            <a:ext uri="{FF2B5EF4-FFF2-40B4-BE49-F238E27FC236}">
              <a16:creationId xmlns:a16="http://schemas.microsoft.com/office/drawing/2014/main" id="{0631EB08-0609-4B52-811D-FB5E37F47C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</xdr:col>
      <xdr:colOff>476250</xdr:colOff>
      <xdr:row>22</xdr:row>
      <xdr:rowOff>0</xdr:rowOff>
    </xdr:from>
    <xdr:to>
      <xdr:col>8</xdr:col>
      <xdr:colOff>123825</xdr:colOff>
      <xdr:row>22</xdr:row>
      <xdr:rowOff>0</xdr:rowOff>
    </xdr:to>
    <xdr:graphicFrame macro="">
      <xdr:nvGraphicFramePr>
        <xdr:cNvPr id="66921725" name="Chart 12">
          <a:extLst>
            <a:ext uri="{FF2B5EF4-FFF2-40B4-BE49-F238E27FC236}">
              <a16:creationId xmlns:a16="http://schemas.microsoft.com/office/drawing/2014/main" id="{6BBC4665-E608-4141-8209-63CBC64FE8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726" name="Chart 13">
          <a:extLst>
            <a:ext uri="{FF2B5EF4-FFF2-40B4-BE49-F238E27FC236}">
              <a16:creationId xmlns:a16="http://schemas.microsoft.com/office/drawing/2014/main" id="{B9063589-9A2F-40EA-AE7C-75CE7B9D76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727" name="Chart 1810">
          <a:extLst>
            <a:ext uri="{FF2B5EF4-FFF2-40B4-BE49-F238E27FC236}">
              <a16:creationId xmlns:a16="http://schemas.microsoft.com/office/drawing/2014/main" id="{DCDE83EE-9C0A-4139-985A-C8FD357A81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728" name="Chart 6">
          <a:extLst>
            <a:ext uri="{FF2B5EF4-FFF2-40B4-BE49-F238E27FC236}">
              <a16:creationId xmlns:a16="http://schemas.microsoft.com/office/drawing/2014/main" id="{D0D4BA3F-D192-43A2-A8EA-6FF82238E8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729" name="Chart 7">
          <a:extLst>
            <a:ext uri="{FF2B5EF4-FFF2-40B4-BE49-F238E27FC236}">
              <a16:creationId xmlns:a16="http://schemas.microsoft.com/office/drawing/2014/main" id="{800B10C3-74A0-42EF-9D0B-29DD986C6B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</xdr:col>
      <xdr:colOff>476250</xdr:colOff>
      <xdr:row>22</xdr:row>
      <xdr:rowOff>0</xdr:rowOff>
    </xdr:from>
    <xdr:to>
      <xdr:col>8</xdr:col>
      <xdr:colOff>123825</xdr:colOff>
      <xdr:row>22</xdr:row>
      <xdr:rowOff>0</xdr:rowOff>
    </xdr:to>
    <xdr:graphicFrame macro="">
      <xdr:nvGraphicFramePr>
        <xdr:cNvPr id="66921730" name="Chart 8">
          <a:extLst>
            <a:ext uri="{FF2B5EF4-FFF2-40B4-BE49-F238E27FC236}">
              <a16:creationId xmlns:a16="http://schemas.microsoft.com/office/drawing/2014/main" id="{877ADD1F-C72B-4297-B822-5DE0EEA962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731" name="Chart 9">
          <a:extLst>
            <a:ext uri="{FF2B5EF4-FFF2-40B4-BE49-F238E27FC236}">
              <a16:creationId xmlns:a16="http://schemas.microsoft.com/office/drawing/2014/main" id="{41DDEF09-8062-4838-BB5C-D6F78D8F1A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732" name="Chart 10">
          <a:extLst>
            <a:ext uri="{FF2B5EF4-FFF2-40B4-BE49-F238E27FC236}">
              <a16:creationId xmlns:a16="http://schemas.microsoft.com/office/drawing/2014/main" id="{E42179C3-DAE0-4F3C-A13D-E7E9ECEB46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733" name="Chart 11">
          <a:extLst>
            <a:ext uri="{FF2B5EF4-FFF2-40B4-BE49-F238E27FC236}">
              <a16:creationId xmlns:a16="http://schemas.microsoft.com/office/drawing/2014/main" id="{E79E235C-56AC-43AD-B9A9-80700273A6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</xdr:col>
      <xdr:colOff>476250</xdr:colOff>
      <xdr:row>22</xdr:row>
      <xdr:rowOff>0</xdr:rowOff>
    </xdr:from>
    <xdr:to>
      <xdr:col>8</xdr:col>
      <xdr:colOff>123825</xdr:colOff>
      <xdr:row>22</xdr:row>
      <xdr:rowOff>0</xdr:rowOff>
    </xdr:to>
    <xdr:graphicFrame macro="">
      <xdr:nvGraphicFramePr>
        <xdr:cNvPr id="66921734" name="Chart 12">
          <a:extLst>
            <a:ext uri="{FF2B5EF4-FFF2-40B4-BE49-F238E27FC236}">
              <a16:creationId xmlns:a16="http://schemas.microsoft.com/office/drawing/2014/main" id="{A890924F-936D-4FEC-B87D-55620B7FAF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735" name="Chart 13">
          <a:extLst>
            <a:ext uri="{FF2B5EF4-FFF2-40B4-BE49-F238E27FC236}">
              <a16:creationId xmlns:a16="http://schemas.microsoft.com/office/drawing/2014/main" id="{F54D22AE-E30A-42A6-91CB-24D05978D8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736" name="Chart 1810">
          <a:extLst>
            <a:ext uri="{FF2B5EF4-FFF2-40B4-BE49-F238E27FC236}">
              <a16:creationId xmlns:a16="http://schemas.microsoft.com/office/drawing/2014/main" id="{98AB6A6B-7238-4C3D-9637-B940DD1994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737" name="Chart 3549">
          <a:extLst>
            <a:ext uri="{FF2B5EF4-FFF2-40B4-BE49-F238E27FC236}">
              <a16:creationId xmlns:a16="http://schemas.microsoft.com/office/drawing/2014/main" id="{38AC12AB-6E61-4746-B216-DE40174A07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738" name="Chart 6">
          <a:extLst>
            <a:ext uri="{FF2B5EF4-FFF2-40B4-BE49-F238E27FC236}">
              <a16:creationId xmlns:a16="http://schemas.microsoft.com/office/drawing/2014/main" id="{5D2A74D4-B08A-4543-A46D-79BFC55C95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739" name="Chart 7">
          <a:extLst>
            <a:ext uri="{FF2B5EF4-FFF2-40B4-BE49-F238E27FC236}">
              <a16:creationId xmlns:a16="http://schemas.microsoft.com/office/drawing/2014/main" id="{37522863-4309-4BBE-AFD1-E0B2176C1E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</xdr:col>
      <xdr:colOff>476250</xdr:colOff>
      <xdr:row>22</xdr:row>
      <xdr:rowOff>0</xdr:rowOff>
    </xdr:from>
    <xdr:to>
      <xdr:col>8</xdr:col>
      <xdr:colOff>123825</xdr:colOff>
      <xdr:row>22</xdr:row>
      <xdr:rowOff>0</xdr:rowOff>
    </xdr:to>
    <xdr:graphicFrame macro="">
      <xdr:nvGraphicFramePr>
        <xdr:cNvPr id="66921740" name="Chart 8">
          <a:extLst>
            <a:ext uri="{FF2B5EF4-FFF2-40B4-BE49-F238E27FC236}">
              <a16:creationId xmlns:a16="http://schemas.microsoft.com/office/drawing/2014/main" id="{492B0682-183C-47B1-8C07-0B64288F5B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741" name="Chart 9">
          <a:extLst>
            <a:ext uri="{FF2B5EF4-FFF2-40B4-BE49-F238E27FC236}">
              <a16:creationId xmlns:a16="http://schemas.microsoft.com/office/drawing/2014/main" id="{A8EEAAE9-994E-4151-BB9E-6743C7A7F8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742" name="Chart 10">
          <a:extLst>
            <a:ext uri="{FF2B5EF4-FFF2-40B4-BE49-F238E27FC236}">
              <a16:creationId xmlns:a16="http://schemas.microsoft.com/office/drawing/2014/main" id="{35CCD860-3151-4F4D-AAB8-0DB19DA30A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743" name="Chart 11">
          <a:extLst>
            <a:ext uri="{FF2B5EF4-FFF2-40B4-BE49-F238E27FC236}">
              <a16:creationId xmlns:a16="http://schemas.microsoft.com/office/drawing/2014/main" id="{FEECB5C1-F741-48D9-ACCD-88A31D9A25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</xdr:col>
      <xdr:colOff>476250</xdr:colOff>
      <xdr:row>22</xdr:row>
      <xdr:rowOff>0</xdr:rowOff>
    </xdr:from>
    <xdr:to>
      <xdr:col>8</xdr:col>
      <xdr:colOff>123825</xdr:colOff>
      <xdr:row>22</xdr:row>
      <xdr:rowOff>0</xdr:rowOff>
    </xdr:to>
    <xdr:graphicFrame macro="">
      <xdr:nvGraphicFramePr>
        <xdr:cNvPr id="66921744" name="Chart 12">
          <a:extLst>
            <a:ext uri="{FF2B5EF4-FFF2-40B4-BE49-F238E27FC236}">
              <a16:creationId xmlns:a16="http://schemas.microsoft.com/office/drawing/2014/main" id="{1F60E8E6-53B0-46AD-821E-20C91B2450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745" name="Chart 13">
          <a:extLst>
            <a:ext uri="{FF2B5EF4-FFF2-40B4-BE49-F238E27FC236}">
              <a16:creationId xmlns:a16="http://schemas.microsoft.com/office/drawing/2014/main" id="{E368A2B5-5A80-49AE-B2B6-906041AA1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746" name="Chart 1810">
          <a:extLst>
            <a:ext uri="{FF2B5EF4-FFF2-40B4-BE49-F238E27FC236}">
              <a16:creationId xmlns:a16="http://schemas.microsoft.com/office/drawing/2014/main" id="{AF472BAE-F402-49A9-BFC3-35C1AEB4E5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747" name="Chart 6">
          <a:extLst>
            <a:ext uri="{FF2B5EF4-FFF2-40B4-BE49-F238E27FC236}">
              <a16:creationId xmlns:a16="http://schemas.microsoft.com/office/drawing/2014/main" id="{7E7A50CF-483E-478B-A360-BC91F59A67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748" name="Chart 7">
          <a:extLst>
            <a:ext uri="{FF2B5EF4-FFF2-40B4-BE49-F238E27FC236}">
              <a16:creationId xmlns:a16="http://schemas.microsoft.com/office/drawing/2014/main" id="{9245E028-B759-4569-9891-B0F289DCA6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3</xdr:col>
      <xdr:colOff>476250</xdr:colOff>
      <xdr:row>22</xdr:row>
      <xdr:rowOff>0</xdr:rowOff>
    </xdr:from>
    <xdr:to>
      <xdr:col>8</xdr:col>
      <xdr:colOff>123825</xdr:colOff>
      <xdr:row>22</xdr:row>
      <xdr:rowOff>0</xdr:rowOff>
    </xdr:to>
    <xdr:graphicFrame macro="">
      <xdr:nvGraphicFramePr>
        <xdr:cNvPr id="66921749" name="Chart 8">
          <a:extLst>
            <a:ext uri="{FF2B5EF4-FFF2-40B4-BE49-F238E27FC236}">
              <a16:creationId xmlns:a16="http://schemas.microsoft.com/office/drawing/2014/main" id="{03DE4262-B0C2-418B-B13F-8A7DECD81B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750" name="Chart 9">
          <a:extLst>
            <a:ext uri="{FF2B5EF4-FFF2-40B4-BE49-F238E27FC236}">
              <a16:creationId xmlns:a16="http://schemas.microsoft.com/office/drawing/2014/main" id="{212F70B3-6807-45E6-829D-67328FEC4D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751" name="Chart 10">
          <a:extLst>
            <a:ext uri="{FF2B5EF4-FFF2-40B4-BE49-F238E27FC236}">
              <a16:creationId xmlns:a16="http://schemas.microsoft.com/office/drawing/2014/main" id="{5FB413A0-465C-4805-AF97-4E0AAF87B4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752" name="Chart 11">
          <a:extLst>
            <a:ext uri="{FF2B5EF4-FFF2-40B4-BE49-F238E27FC236}">
              <a16:creationId xmlns:a16="http://schemas.microsoft.com/office/drawing/2014/main" id="{19B62C08-21F3-49B5-AE8C-F9FE5D50A4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3</xdr:col>
      <xdr:colOff>476250</xdr:colOff>
      <xdr:row>22</xdr:row>
      <xdr:rowOff>0</xdr:rowOff>
    </xdr:from>
    <xdr:to>
      <xdr:col>8</xdr:col>
      <xdr:colOff>123825</xdr:colOff>
      <xdr:row>22</xdr:row>
      <xdr:rowOff>0</xdr:rowOff>
    </xdr:to>
    <xdr:graphicFrame macro="">
      <xdr:nvGraphicFramePr>
        <xdr:cNvPr id="66921753" name="Chart 12">
          <a:extLst>
            <a:ext uri="{FF2B5EF4-FFF2-40B4-BE49-F238E27FC236}">
              <a16:creationId xmlns:a16="http://schemas.microsoft.com/office/drawing/2014/main" id="{ED8E4728-E1B3-4D15-9355-AACE07422E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754" name="Chart 13">
          <a:extLst>
            <a:ext uri="{FF2B5EF4-FFF2-40B4-BE49-F238E27FC236}">
              <a16:creationId xmlns:a16="http://schemas.microsoft.com/office/drawing/2014/main" id="{5A8D6682-EC05-40E7-B308-70960D7C84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755" name="Chart 1810">
          <a:extLst>
            <a:ext uri="{FF2B5EF4-FFF2-40B4-BE49-F238E27FC236}">
              <a16:creationId xmlns:a16="http://schemas.microsoft.com/office/drawing/2014/main" id="{1BB863C3-F7CF-45ED-A0F8-BB83D8697C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756" name="Chart 3549">
          <a:extLst>
            <a:ext uri="{FF2B5EF4-FFF2-40B4-BE49-F238E27FC236}">
              <a16:creationId xmlns:a16="http://schemas.microsoft.com/office/drawing/2014/main" id="{D510D27E-CEA1-4F26-8CC8-2D97047840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757" name="Chart 6">
          <a:extLst>
            <a:ext uri="{FF2B5EF4-FFF2-40B4-BE49-F238E27FC236}">
              <a16:creationId xmlns:a16="http://schemas.microsoft.com/office/drawing/2014/main" id="{33B907BF-F2E7-4AC8-87AD-7016F5B7CE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758" name="Chart 7">
          <a:extLst>
            <a:ext uri="{FF2B5EF4-FFF2-40B4-BE49-F238E27FC236}">
              <a16:creationId xmlns:a16="http://schemas.microsoft.com/office/drawing/2014/main" id="{53064324-2EB2-41E4-8E3D-10B02D7A13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3</xdr:col>
      <xdr:colOff>476250</xdr:colOff>
      <xdr:row>22</xdr:row>
      <xdr:rowOff>0</xdr:rowOff>
    </xdr:from>
    <xdr:to>
      <xdr:col>8</xdr:col>
      <xdr:colOff>123825</xdr:colOff>
      <xdr:row>22</xdr:row>
      <xdr:rowOff>0</xdr:rowOff>
    </xdr:to>
    <xdr:graphicFrame macro="">
      <xdr:nvGraphicFramePr>
        <xdr:cNvPr id="66921759" name="Chart 8">
          <a:extLst>
            <a:ext uri="{FF2B5EF4-FFF2-40B4-BE49-F238E27FC236}">
              <a16:creationId xmlns:a16="http://schemas.microsoft.com/office/drawing/2014/main" id="{E0BE5151-15C5-4295-BDA8-CA0438C1E1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760" name="Chart 9">
          <a:extLst>
            <a:ext uri="{FF2B5EF4-FFF2-40B4-BE49-F238E27FC236}">
              <a16:creationId xmlns:a16="http://schemas.microsoft.com/office/drawing/2014/main" id="{F195321B-FA24-43DF-94FC-BD75177C17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761" name="Chart 10">
          <a:extLst>
            <a:ext uri="{FF2B5EF4-FFF2-40B4-BE49-F238E27FC236}">
              <a16:creationId xmlns:a16="http://schemas.microsoft.com/office/drawing/2014/main" id="{D41E6B39-26D0-4163-80D0-D6CBEAFD20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762" name="Chart 11">
          <a:extLst>
            <a:ext uri="{FF2B5EF4-FFF2-40B4-BE49-F238E27FC236}">
              <a16:creationId xmlns:a16="http://schemas.microsoft.com/office/drawing/2014/main" id="{C8C48669-1801-4C27-9A7E-16D5A28A23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3</xdr:col>
      <xdr:colOff>476250</xdr:colOff>
      <xdr:row>22</xdr:row>
      <xdr:rowOff>0</xdr:rowOff>
    </xdr:from>
    <xdr:to>
      <xdr:col>8</xdr:col>
      <xdr:colOff>123825</xdr:colOff>
      <xdr:row>22</xdr:row>
      <xdr:rowOff>0</xdr:rowOff>
    </xdr:to>
    <xdr:graphicFrame macro="">
      <xdr:nvGraphicFramePr>
        <xdr:cNvPr id="66921763" name="Chart 12">
          <a:extLst>
            <a:ext uri="{FF2B5EF4-FFF2-40B4-BE49-F238E27FC236}">
              <a16:creationId xmlns:a16="http://schemas.microsoft.com/office/drawing/2014/main" id="{742CB9B4-EA68-4564-A830-273740AEAD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764" name="Chart 13">
          <a:extLst>
            <a:ext uri="{FF2B5EF4-FFF2-40B4-BE49-F238E27FC236}">
              <a16:creationId xmlns:a16="http://schemas.microsoft.com/office/drawing/2014/main" id="{1144ABBB-E0BD-46B4-BF73-BD8CA29D67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765" name="Chart 1810">
          <a:extLst>
            <a:ext uri="{FF2B5EF4-FFF2-40B4-BE49-F238E27FC236}">
              <a16:creationId xmlns:a16="http://schemas.microsoft.com/office/drawing/2014/main" id="{B0165739-AC3E-469A-89F7-EFE7CA204E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766" name="Chart 6">
          <a:extLst>
            <a:ext uri="{FF2B5EF4-FFF2-40B4-BE49-F238E27FC236}">
              <a16:creationId xmlns:a16="http://schemas.microsoft.com/office/drawing/2014/main" id="{28F3A71F-2EB6-4994-B5C3-CA6A423730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767" name="Chart 7">
          <a:extLst>
            <a:ext uri="{FF2B5EF4-FFF2-40B4-BE49-F238E27FC236}">
              <a16:creationId xmlns:a16="http://schemas.microsoft.com/office/drawing/2014/main" id="{B7DDAFB7-52CF-4B82-9353-3030A4CD9C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3</xdr:col>
      <xdr:colOff>476250</xdr:colOff>
      <xdr:row>22</xdr:row>
      <xdr:rowOff>0</xdr:rowOff>
    </xdr:from>
    <xdr:to>
      <xdr:col>8</xdr:col>
      <xdr:colOff>123825</xdr:colOff>
      <xdr:row>22</xdr:row>
      <xdr:rowOff>0</xdr:rowOff>
    </xdr:to>
    <xdr:graphicFrame macro="">
      <xdr:nvGraphicFramePr>
        <xdr:cNvPr id="66921768" name="Chart 8">
          <a:extLst>
            <a:ext uri="{FF2B5EF4-FFF2-40B4-BE49-F238E27FC236}">
              <a16:creationId xmlns:a16="http://schemas.microsoft.com/office/drawing/2014/main" id="{C2DBE78C-2B46-4235-B8CA-760B6968AB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769" name="Chart 9">
          <a:extLst>
            <a:ext uri="{FF2B5EF4-FFF2-40B4-BE49-F238E27FC236}">
              <a16:creationId xmlns:a16="http://schemas.microsoft.com/office/drawing/2014/main" id="{5FB905B1-3879-496C-A792-F1525712AB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770" name="Chart 10">
          <a:extLst>
            <a:ext uri="{FF2B5EF4-FFF2-40B4-BE49-F238E27FC236}">
              <a16:creationId xmlns:a16="http://schemas.microsoft.com/office/drawing/2014/main" id="{F65EB681-B4E4-43BF-9257-671A311B69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771" name="Chart 11">
          <a:extLst>
            <a:ext uri="{FF2B5EF4-FFF2-40B4-BE49-F238E27FC236}">
              <a16:creationId xmlns:a16="http://schemas.microsoft.com/office/drawing/2014/main" id="{C8506825-6690-44BD-B9BD-6E2640CB70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3</xdr:col>
      <xdr:colOff>476250</xdr:colOff>
      <xdr:row>22</xdr:row>
      <xdr:rowOff>0</xdr:rowOff>
    </xdr:from>
    <xdr:to>
      <xdr:col>8</xdr:col>
      <xdr:colOff>123825</xdr:colOff>
      <xdr:row>22</xdr:row>
      <xdr:rowOff>0</xdr:rowOff>
    </xdr:to>
    <xdr:graphicFrame macro="">
      <xdr:nvGraphicFramePr>
        <xdr:cNvPr id="66921772" name="Chart 12">
          <a:extLst>
            <a:ext uri="{FF2B5EF4-FFF2-40B4-BE49-F238E27FC236}">
              <a16:creationId xmlns:a16="http://schemas.microsoft.com/office/drawing/2014/main" id="{BC61749A-4977-4643-9018-AB4FADEEEC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773" name="Chart 13">
          <a:extLst>
            <a:ext uri="{FF2B5EF4-FFF2-40B4-BE49-F238E27FC236}">
              <a16:creationId xmlns:a16="http://schemas.microsoft.com/office/drawing/2014/main" id="{795BF7EB-247B-4C89-B98A-86D021F8F4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774" name="Chart 1810">
          <a:extLst>
            <a:ext uri="{FF2B5EF4-FFF2-40B4-BE49-F238E27FC236}">
              <a16:creationId xmlns:a16="http://schemas.microsoft.com/office/drawing/2014/main" id="{D2C79112-418E-4718-B176-51DE83415D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775" name="Chart 3549">
          <a:extLst>
            <a:ext uri="{FF2B5EF4-FFF2-40B4-BE49-F238E27FC236}">
              <a16:creationId xmlns:a16="http://schemas.microsoft.com/office/drawing/2014/main" id="{E2DE09AF-5546-4B68-966C-41FC40976A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776" name="Chart 6">
          <a:extLst>
            <a:ext uri="{FF2B5EF4-FFF2-40B4-BE49-F238E27FC236}">
              <a16:creationId xmlns:a16="http://schemas.microsoft.com/office/drawing/2014/main" id="{E6E47D4F-6A13-47D7-8B41-B6541D7E7E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777" name="Chart 7">
          <a:extLst>
            <a:ext uri="{FF2B5EF4-FFF2-40B4-BE49-F238E27FC236}">
              <a16:creationId xmlns:a16="http://schemas.microsoft.com/office/drawing/2014/main" id="{8F496754-35C4-42B7-89D0-2914A232AF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3</xdr:col>
      <xdr:colOff>476250</xdr:colOff>
      <xdr:row>22</xdr:row>
      <xdr:rowOff>0</xdr:rowOff>
    </xdr:from>
    <xdr:to>
      <xdr:col>8</xdr:col>
      <xdr:colOff>123825</xdr:colOff>
      <xdr:row>22</xdr:row>
      <xdr:rowOff>0</xdr:rowOff>
    </xdr:to>
    <xdr:graphicFrame macro="">
      <xdr:nvGraphicFramePr>
        <xdr:cNvPr id="66921778" name="Chart 8">
          <a:extLst>
            <a:ext uri="{FF2B5EF4-FFF2-40B4-BE49-F238E27FC236}">
              <a16:creationId xmlns:a16="http://schemas.microsoft.com/office/drawing/2014/main" id="{4919D4E7-1A3B-4ED0-B886-06DD50083B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779" name="Chart 9">
          <a:extLst>
            <a:ext uri="{FF2B5EF4-FFF2-40B4-BE49-F238E27FC236}">
              <a16:creationId xmlns:a16="http://schemas.microsoft.com/office/drawing/2014/main" id="{72C10B7F-9D6C-4AE7-9BAC-F2035E9E88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780" name="Chart 10">
          <a:extLst>
            <a:ext uri="{FF2B5EF4-FFF2-40B4-BE49-F238E27FC236}">
              <a16:creationId xmlns:a16="http://schemas.microsoft.com/office/drawing/2014/main" id="{F1671046-402D-47D9-BCDF-CD09776812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781" name="Chart 11">
          <a:extLst>
            <a:ext uri="{FF2B5EF4-FFF2-40B4-BE49-F238E27FC236}">
              <a16:creationId xmlns:a16="http://schemas.microsoft.com/office/drawing/2014/main" id="{C8DC44A5-28BF-4BC2-AAA3-BA6B015ECC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3</xdr:col>
      <xdr:colOff>476250</xdr:colOff>
      <xdr:row>22</xdr:row>
      <xdr:rowOff>0</xdr:rowOff>
    </xdr:from>
    <xdr:to>
      <xdr:col>8</xdr:col>
      <xdr:colOff>123825</xdr:colOff>
      <xdr:row>22</xdr:row>
      <xdr:rowOff>0</xdr:rowOff>
    </xdr:to>
    <xdr:graphicFrame macro="">
      <xdr:nvGraphicFramePr>
        <xdr:cNvPr id="66921782" name="Chart 12">
          <a:extLst>
            <a:ext uri="{FF2B5EF4-FFF2-40B4-BE49-F238E27FC236}">
              <a16:creationId xmlns:a16="http://schemas.microsoft.com/office/drawing/2014/main" id="{0C182C5E-66F4-4054-BCD2-BE61D33A79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783" name="Chart 13">
          <a:extLst>
            <a:ext uri="{FF2B5EF4-FFF2-40B4-BE49-F238E27FC236}">
              <a16:creationId xmlns:a16="http://schemas.microsoft.com/office/drawing/2014/main" id="{4D634734-C7E0-472C-B0EE-FC5AF409FD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784" name="Chart 1810">
          <a:extLst>
            <a:ext uri="{FF2B5EF4-FFF2-40B4-BE49-F238E27FC236}">
              <a16:creationId xmlns:a16="http://schemas.microsoft.com/office/drawing/2014/main" id="{865664A9-8618-467E-8FEB-BC7418E236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785" name="Chart 6">
          <a:extLst>
            <a:ext uri="{FF2B5EF4-FFF2-40B4-BE49-F238E27FC236}">
              <a16:creationId xmlns:a16="http://schemas.microsoft.com/office/drawing/2014/main" id="{7442EAFE-5A29-4ABA-A56C-4762C0A970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786" name="Chart 7">
          <a:extLst>
            <a:ext uri="{FF2B5EF4-FFF2-40B4-BE49-F238E27FC236}">
              <a16:creationId xmlns:a16="http://schemas.microsoft.com/office/drawing/2014/main" id="{0689C28D-6FC8-46E8-B115-72B85096D6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3</xdr:col>
      <xdr:colOff>476250</xdr:colOff>
      <xdr:row>22</xdr:row>
      <xdr:rowOff>0</xdr:rowOff>
    </xdr:from>
    <xdr:to>
      <xdr:col>8</xdr:col>
      <xdr:colOff>123825</xdr:colOff>
      <xdr:row>22</xdr:row>
      <xdr:rowOff>0</xdr:rowOff>
    </xdr:to>
    <xdr:graphicFrame macro="">
      <xdr:nvGraphicFramePr>
        <xdr:cNvPr id="66921787" name="Chart 8">
          <a:extLst>
            <a:ext uri="{FF2B5EF4-FFF2-40B4-BE49-F238E27FC236}">
              <a16:creationId xmlns:a16="http://schemas.microsoft.com/office/drawing/2014/main" id="{76E30DBD-FD18-4D09-941B-6E56351184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788" name="Chart 9">
          <a:extLst>
            <a:ext uri="{FF2B5EF4-FFF2-40B4-BE49-F238E27FC236}">
              <a16:creationId xmlns:a16="http://schemas.microsoft.com/office/drawing/2014/main" id="{3164B680-2C90-4499-ACC1-50820C050E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789" name="Chart 10">
          <a:extLst>
            <a:ext uri="{FF2B5EF4-FFF2-40B4-BE49-F238E27FC236}">
              <a16:creationId xmlns:a16="http://schemas.microsoft.com/office/drawing/2014/main" id="{45B9D742-484D-4ACB-8498-BCBDC3A4FA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790" name="Chart 11">
          <a:extLst>
            <a:ext uri="{FF2B5EF4-FFF2-40B4-BE49-F238E27FC236}">
              <a16:creationId xmlns:a16="http://schemas.microsoft.com/office/drawing/2014/main" id="{D34FF103-7F8E-45E1-8CA3-28E1DB4FEC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3</xdr:col>
      <xdr:colOff>476250</xdr:colOff>
      <xdr:row>22</xdr:row>
      <xdr:rowOff>0</xdr:rowOff>
    </xdr:from>
    <xdr:to>
      <xdr:col>8</xdr:col>
      <xdr:colOff>123825</xdr:colOff>
      <xdr:row>22</xdr:row>
      <xdr:rowOff>0</xdr:rowOff>
    </xdr:to>
    <xdr:graphicFrame macro="">
      <xdr:nvGraphicFramePr>
        <xdr:cNvPr id="66921791" name="Chart 12">
          <a:extLst>
            <a:ext uri="{FF2B5EF4-FFF2-40B4-BE49-F238E27FC236}">
              <a16:creationId xmlns:a16="http://schemas.microsoft.com/office/drawing/2014/main" id="{ADDB2F3C-F325-49C9-9211-5D1EBBC15C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792" name="Chart 13">
          <a:extLst>
            <a:ext uri="{FF2B5EF4-FFF2-40B4-BE49-F238E27FC236}">
              <a16:creationId xmlns:a16="http://schemas.microsoft.com/office/drawing/2014/main" id="{A7369786-ACE1-470E-A59D-F7CC0298E2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793" name="Chart 1810">
          <a:extLst>
            <a:ext uri="{FF2B5EF4-FFF2-40B4-BE49-F238E27FC236}">
              <a16:creationId xmlns:a16="http://schemas.microsoft.com/office/drawing/2014/main" id="{5CEE6AE4-CAD5-4FF4-91EC-9E0203CBB1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794" name="Chart 3549">
          <a:extLst>
            <a:ext uri="{FF2B5EF4-FFF2-40B4-BE49-F238E27FC236}">
              <a16:creationId xmlns:a16="http://schemas.microsoft.com/office/drawing/2014/main" id="{11A57048-73E4-4908-A832-B9CAB4F05D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795" name="Chart 6">
          <a:extLst>
            <a:ext uri="{FF2B5EF4-FFF2-40B4-BE49-F238E27FC236}">
              <a16:creationId xmlns:a16="http://schemas.microsoft.com/office/drawing/2014/main" id="{2C889EEA-7601-4A21-BA31-EBBB66C77D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796" name="Chart 7">
          <a:extLst>
            <a:ext uri="{FF2B5EF4-FFF2-40B4-BE49-F238E27FC236}">
              <a16:creationId xmlns:a16="http://schemas.microsoft.com/office/drawing/2014/main" id="{17DBE219-2DF0-47D2-8624-5CD4A10CD3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3</xdr:col>
      <xdr:colOff>476250</xdr:colOff>
      <xdr:row>22</xdr:row>
      <xdr:rowOff>0</xdr:rowOff>
    </xdr:from>
    <xdr:to>
      <xdr:col>8</xdr:col>
      <xdr:colOff>123825</xdr:colOff>
      <xdr:row>22</xdr:row>
      <xdr:rowOff>0</xdr:rowOff>
    </xdr:to>
    <xdr:graphicFrame macro="">
      <xdr:nvGraphicFramePr>
        <xdr:cNvPr id="66921797" name="Chart 8">
          <a:extLst>
            <a:ext uri="{FF2B5EF4-FFF2-40B4-BE49-F238E27FC236}">
              <a16:creationId xmlns:a16="http://schemas.microsoft.com/office/drawing/2014/main" id="{BD29B971-29E4-4F33-9D36-9EFA85AD4D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798" name="Chart 12099">
          <a:extLst>
            <a:ext uri="{FF2B5EF4-FFF2-40B4-BE49-F238E27FC236}">
              <a16:creationId xmlns:a16="http://schemas.microsoft.com/office/drawing/2014/main" id="{C9EF71F0-A2A0-4CD9-80EC-836DAE34F9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799" name="Chart 17247">
          <a:extLst>
            <a:ext uri="{FF2B5EF4-FFF2-40B4-BE49-F238E27FC236}">
              <a16:creationId xmlns:a16="http://schemas.microsoft.com/office/drawing/2014/main" id="{20F7C86E-DF96-4F1E-8EB7-7C2CB79786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800" name="Chart 21882">
          <a:extLst>
            <a:ext uri="{FF2B5EF4-FFF2-40B4-BE49-F238E27FC236}">
              <a16:creationId xmlns:a16="http://schemas.microsoft.com/office/drawing/2014/main" id="{950B176A-E9BE-421D-8D04-3C5E36D76F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801" name="Chart 23595">
          <a:extLst>
            <a:ext uri="{FF2B5EF4-FFF2-40B4-BE49-F238E27FC236}">
              <a16:creationId xmlns:a16="http://schemas.microsoft.com/office/drawing/2014/main" id="{DAD858AD-CE52-40C0-ADAB-8BB93A57A7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802" name="Chart 6">
          <a:extLst>
            <a:ext uri="{FF2B5EF4-FFF2-40B4-BE49-F238E27FC236}">
              <a16:creationId xmlns:a16="http://schemas.microsoft.com/office/drawing/2014/main" id="{10077256-8888-401A-B9EC-A2773BC621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803" name="Chart 7">
          <a:extLst>
            <a:ext uri="{FF2B5EF4-FFF2-40B4-BE49-F238E27FC236}">
              <a16:creationId xmlns:a16="http://schemas.microsoft.com/office/drawing/2014/main" id="{E033B326-5DE9-4E55-8127-637A5C911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3</xdr:col>
      <xdr:colOff>476250</xdr:colOff>
      <xdr:row>22</xdr:row>
      <xdr:rowOff>0</xdr:rowOff>
    </xdr:from>
    <xdr:to>
      <xdr:col>8</xdr:col>
      <xdr:colOff>123825</xdr:colOff>
      <xdr:row>22</xdr:row>
      <xdr:rowOff>0</xdr:rowOff>
    </xdr:to>
    <xdr:graphicFrame macro="">
      <xdr:nvGraphicFramePr>
        <xdr:cNvPr id="66921804" name="Chart 8">
          <a:extLst>
            <a:ext uri="{FF2B5EF4-FFF2-40B4-BE49-F238E27FC236}">
              <a16:creationId xmlns:a16="http://schemas.microsoft.com/office/drawing/2014/main" id="{6F937F34-E1CE-4C12-A58F-4E0D39BC10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805" name="Chart 26874">
          <a:extLst>
            <a:ext uri="{FF2B5EF4-FFF2-40B4-BE49-F238E27FC236}">
              <a16:creationId xmlns:a16="http://schemas.microsoft.com/office/drawing/2014/main" id="{96B5095E-6521-40FB-BACA-A456102D36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806" name="Chart 6">
          <a:extLst>
            <a:ext uri="{FF2B5EF4-FFF2-40B4-BE49-F238E27FC236}">
              <a16:creationId xmlns:a16="http://schemas.microsoft.com/office/drawing/2014/main" id="{FABA44CD-515B-4807-AE05-8645A5E45E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807" name="Chart 7">
          <a:extLst>
            <a:ext uri="{FF2B5EF4-FFF2-40B4-BE49-F238E27FC236}">
              <a16:creationId xmlns:a16="http://schemas.microsoft.com/office/drawing/2014/main" id="{66BF01CA-B508-4EB2-8329-E93C3A4336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3</xdr:col>
      <xdr:colOff>476250</xdr:colOff>
      <xdr:row>22</xdr:row>
      <xdr:rowOff>0</xdr:rowOff>
    </xdr:from>
    <xdr:to>
      <xdr:col>8</xdr:col>
      <xdr:colOff>123825</xdr:colOff>
      <xdr:row>22</xdr:row>
      <xdr:rowOff>0</xdr:rowOff>
    </xdr:to>
    <xdr:graphicFrame macro="">
      <xdr:nvGraphicFramePr>
        <xdr:cNvPr id="66921808" name="Chart 8">
          <a:extLst>
            <a:ext uri="{FF2B5EF4-FFF2-40B4-BE49-F238E27FC236}">
              <a16:creationId xmlns:a16="http://schemas.microsoft.com/office/drawing/2014/main" id="{8EC02E77-3033-4A4F-B097-E2A4E8364A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809" name="Chart 9">
          <a:extLst>
            <a:ext uri="{FF2B5EF4-FFF2-40B4-BE49-F238E27FC236}">
              <a16:creationId xmlns:a16="http://schemas.microsoft.com/office/drawing/2014/main" id="{2535F393-18A6-4FFF-A87E-A6A50BC830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810" name="Chart 10">
          <a:extLst>
            <a:ext uri="{FF2B5EF4-FFF2-40B4-BE49-F238E27FC236}">
              <a16:creationId xmlns:a16="http://schemas.microsoft.com/office/drawing/2014/main" id="{4CD7B22F-C9C5-4000-9F10-1399026180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811" name="Chart 11">
          <a:extLst>
            <a:ext uri="{FF2B5EF4-FFF2-40B4-BE49-F238E27FC236}">
              <a16:creationId xmlns:a16="http://schemas.microsoft.com/office/drawing/2014/main" id="{3CCB1A24-9D56-49C5-A986-1AE7F32224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3</xdr:col>
      <xdr:colOff>476250</xdr:colOff>
      <xdr:row>22</xdr:row>
      <xdr:rowOff>0</xdr:rowOff>
    </xdr:from>
    <xdr:to>
      <xdr:col>8</xdr:col>
      <xdr:colOff>123825</xdr:colOff>
      <xdr:row>22</xdr:row>
      <xdr:rowOff>0</xdr:rowOff>
    </xdr:to>
    <xdr:graphicFrame macro="">
      <xdr:nvGraphicFramePr>
        <xdr:cNvPr id="66921812" name="Chart 12">
          <a:extLst>
            <a:ext uri="{FF2B5EF4-FFF2-40B4-BE49-F238E27FC236}">
              <a16:creationId xmlns:a16="http://schemas.microsoft.com/office/drawing/2014/main" id="{4556C345-09AD-487C-A88E-9AE93DCAF7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813" name="Chart 13">
          <a:extLst>
            <a:ext uri="{FF2B5EF4-FFF2-40B4-BE49-F238E27FC236}">
              <a16:creationId xmlns:a16="http://schemas.microsoft.com/office/drawing/2014/main" id="{FF2D9006-E9A6-4D2B-9713-492D6FD186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814" name="Chart 29730">
          <a:extLst>
            <a:ext uri="{FF2B5EF4-FFF2-40B4-BE49-F238E27FC236}">
              <a16:creationId xmlns:a16="http://schemas.microsoft.com/office/drawing/2014/main" id="{BAF6377D-5C6D-4BCF-9A0D-D2C94E1482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815" name="Chart 6">
          <a:extLst>
            <a:ext uri="{FF2B5EF4-FFF2-40B4-BE49-F238E27FC236}">
              <a16:creationId xmlns:a16="http://schemas.microsoft.com/office/drawing/2014/main" id="{F1BD4D39-7E6D-44FF-BDA0-75C1C0995C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816" name="Chart 7">
          <a:extLst>
            <a:ext uri="{FF2B5EF4-FFF2-40B4-BE49-F238E27FC236}">
              <a16:creationId xmlns:a16="http://schemas.microsoft.com/office/drawing/2014/main" id="{2324DF20-6F8D-47D0-BF1F-A03DE88FB9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3</xdr:col>
      <xdr:colOff>476250</xdr:colOff>
      <xdr:row>22</xdr:row>
      <xdr:rowOff>0</xdr:rowOff>
    </xdr:from>
    <xdr:to>
      <xdr:col>8</xdr:col>
      <xdr:colOff>123825</xdr:colOff>
      <xdr:row>22</xdr:row>
      <xdr:rowOff>0</xdr:rowOff>
    </xdr:to>
    <xdr:graphicFrame macro="">
      <xdr:nvGraphicFramePr>
        <xdr:cNvPr id="66921817" name="Chart 8">
          <a:extLst>
            <a:ext uri="{FF2B5EF4-FFF2-40B4-BE49-F238E27FC236}">
              <a16:creationId xmlns:a16="http://schemas.microsoft.com/office/drawing/2014/main" id="{FACD0992-CAEC-45B9-ADA7-96FADAA510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818" name="Chart 9">
          <a:extLst>
            <a:ext uri="{FF2B5EF4-FFF2-40B4-BE49-F238E27FC236}">
              <a16:creationId xmlns:a16="http://schemas.microsoft.com/office/drawing/2014/main" id="{8B7600D5-A8B2-42C0-9B8F-B90EE1A08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819" name="Chart 10">
          <a:extLst>
            <a:ext uri="{FF2B5EF4-FFF2-40B4-BE49-F238E27FC236}">
              <a16:creationId xmlns:a16="http://schemas.microsoft.com/office/drawing/2014/main" id="{797B4919-D2FF-4AA9-B21F-26A455A630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820" name="Chart 11">
          <a:extLst>
            <a:ext uri="{FF2B5EF4-FFF2-40B4-BE49-F238E27FC236}">
              <a16:creationId xmlns:a16="http://schemas.microsoft.com/office/drawing/2014/main" id="{E80636B5-869E-4FF3-BFED-525FC038B2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3</xdr:col>
      <xdr:colOff>476250</xdr:colOff>
      <xdr:row>22</xdr:row>
      <xdr:rowOff>0</xdr:rowOff>
    </xdr:from>
    <xdr:to>
      <xdr:col>8</xdr:col>
      <xdr:colOff>123825</xdr:colOff>
      <xdr:row>22</xdr:row>
      <xdr:rowOff>0</xdr:rowOff>
    </xdr:to>
    <xdr:graphicFrame macro="">
      <xdr:nvGraphicFramePr>
        <xdr:cNvPr id="66921821" name="Chart 12">
          <a:extLst>
            <a:ext uri="{FF2B5EF4-FFF2-40B4-BE49-F238E27FC236}">
              <a16:creationId xmlns:a16="http://schemas.microsoft.com/office/drawing/2014/main" id="{77218922-AD85-425C-84B0-EE9FF8D5ED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822" name="Chart 30463">
          <a:extLst>
            <a:ext uri="{FF2B5EF4-FFF2-40B4-BE49-F238E27FC236}">
              <a16:creationId xmlns:a16="http://schemas.microsoft.com/office/drawing/2014/main" id="{C1482987-8DC7-4438-82B7-5C19DD31F5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823" name="Chart 31254">
          <a:extLst>
            <a:ext uri="{FF2B5EF4-FFF2-40B4-BE49-F238E27FC236}">
              <a16:creationId xmlns:a16="http://schemas.microsoft.com/office/drawing/2014/main" id="{01672EE8-48CD-4A10-86F6-EB08931CC6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1</xdr:col>
      <xdr:colOff>771525</xdr:colOff>
      <xdr:row>23</xdr:row>
      <xdr:rowOff>0</xdr:rowOff>
    </xdr:from>
    <xdr:to>
      <xdr:col>7</xdr:col>
      <xdr:colOff>762000</xdr:colOff>
      <xdr:row>23</xdr:row>
      <xdr:rowOff>0</xdr:rowOff>
    </xdr:to>
    <xdr:graphicFrame macro="">
      <xdr:nvGraphicFramePr>
        <xdr:cNvPr id="66921824" name="Graf 217161">
          <a:extLst>
            <a:ext uri="{FF2B5EF4-FFF2-40B4-BE49-F238E27FC236}">
              <a16:creationId xmlns:a16="http://schemas.microsoft.com/office/drawing/2014/main" id="{157CBB84-0823-4A91-B355-EF997658EA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1</xdr:col>
      <xdr:colOff>771525</xdr:colOff>
      <xdr:row>23</xdr:row>
      <xdr:rowOff>0</xdr:rowOff>
    </xdr:from>
    <xdr:to>
      <xdr:col>7</xdr:col>
      <xdr:colOff>762000</xdr:colOff>
      <xdr:row>23</xdr:row>
      <xdr:rowOff>0</xdr:rowOff>
    </xdr:to>
    <xdr:graphicFrame macro="">
      <xdr:nvGraphicFramePr>
        <xdr:cNvPr id="66921825" name="Graf 209505">
          <a:extLst>
            <a:ext uri="{FF2B5EF4-FFF2-40B4-BE49-F238E27FC236}">
              <a16:creationId xmlns:a16="http://schemas.microsoft.com/office/drawing/2014/main" id="{2D2D4563-1B29-4AE8-B8B0-2F9682E4A1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1</xdr:col>
      <xdr:colOff>771525</xdr:colOff>
      <xdr:row>23</xdr:row>
      <xdr:rowOff>0</xdr:rowOff>
    </xdr:from>
    <xdr:to>
      <xdr:col>7</xdr:col>
      <xdr:colOff>762000</xdr:colOff>
      <xdr:row>23</xdr:row>
      <xdr:rowOff>0</xdr:rowOff>
    </xdr:to>
    <xdr:graphicFrame macro="">
      <xdr:nvGraphicFramePr>
        <xdr:cNvPr id="66921826" name="Graf 188623">
          <a:extLst>
            <a:ext uri="{FF2B5EF4-FFF2-40B4-BE49-F238E27FC236}">
              <a16:creationId xmlns:a16="http://schemas.microsoft.com/office/drawing/2014/main" id="{32722FD2-929A-47E7-A862-15D8D0B89D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1</xdr:col>
      <xdr:colOff>771525</xdr:colOff>
      <xdr:row>23</xdr:row>
      <xdr:rowOff>0</xdr:rowOff>
    </xdr:from>
    <xdr:to>
      <xdr:col>7</xdr:col>
      <xdr:colOff>762000</xdr:colOff>
      <xdr:row>23</xdr:row>
      <xdr:rowOff>0</xdr:rowOff>
    </xdr:to>
    <xdr:graphicFrame macro="">
      <xdr:nvGraphicFramePr>
        <xdr:cNvPr id="66921827" name="Graf 184801">
          <a:extLst>
            <a:ext uri="{FF2B5EF4-FFF2-40B4-BE49-F238E27FC236}">
              <a16:creationId xmlns:a16="http://schemas.microsoft.com/office/drawing/2014/main" id="{3E837C8A-7379-48E5-9E13-623123FCC2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1</xdr:col>
      <xdr:colOff>771525</xdr:colOff>
      <xdr:row>23</xdr:row>
      <xdr:rowOff>0</xdr:rowOff>
    </xdr:from>
    <xdr:to>
      <xdr:col>7</xdr:col>
      <xdr:colOff>762000</xdr:colOff>
      <xdr:row>23</xdr:row>
      <xdr:rowOff>0</xdr:rowOff>
    </xdr:to>
    <xdr:graphicFrame macro="">
      <xdr:nvGraphicFramePr>
        <xdr:cNvPr id="66921828" name="Graf 180484">
          <a:extLst>
            <a:ext uri="{FF2B5EF4-FFF2-40B4-BE49-F238E27FC236}">
              <a16:creationId xmlns:a16="http://schemas.microsoft.com/office/drawing/2014/main" id="{24BFD2C6-A910-465A-B75D-8C2DA7B061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1</xdr:col>
      <xdr:colOff>771525</xdr:colOff>
      <xdr:row>23</xdr:row>
      <xdr:rowOff>0</xdr:rowOff>
    </xdr:from>
    <xdr:to>
      <xdr:col>7</xdr:col>
      <xdr:colOff>762000</xdr:colOff>
      <xdr:row>23</xdr:row>
      <xdr:rowOff>0</xdr:rowOff>
    </xdr:to>
    <xdr:graphicFrame macro="">
      <xdr:nvGraphicFramePr>
        <xdr:cNvPr id="66921829" name="Graf 148252">
          <a:extLst>
            <a:ext uri="{FF2B5EF4-FFF2-40B4-BE49-F238E27FC236}">
              <a16:creationId xmlns:a16="http://schemas.microsoft.com/office/drawing/2014/main" id="{63FCFED1-57EA-4954-9786-1E3C1430A0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1</xdr:col>
      <xdr:colOff>771525</xdr:colOff>
      <xdr:row>23</xdr:row>
      <xdr:rowOff>0</xdr:rowOff>
    </xdr:from>
    <xdr:to>
      <xdr:col>7</xdr:col>
      <xdr:colOff>762000</xdr:colOff>
      <xdr:row>23</xdr:row>
      <xdr:rowOff>0</xdr:rowOff>
    </xdr:to>
    <xdr:graphicFrame macro="">
      <xdr:nvGraphicFramePr>
        <xdr:cNvPr id="66921830" name="Graf 144439">
          <a:extLst>
            <a:ext uri="{FF2B5EF4-FFF2-40B4-BE49-F238E27FC236}">
              <a16:creationId xmlns:a16="http://schemas.microsoft.com/office/drawing/2014/main" id="{D38AAB49-C335-44EA-A360-FF33080F79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1</xdr:col>
      <xdr:colOff>771525</xdr:colOff>
      <xdr:row>23</xdr:row>
      <xdr:rowOff>0</xdr:rowOff>
    </xdr:from>
    <xdr:to>
      <xdr:col>7</xdr:col>
      <xdr:colOff>762000</xdr:colOff>
      <xdr:row>23</xdr:row>
      <xdr:rowOff>0</xdr:rowOff>
    </xdr:to>
    <xdr:graphicFrame macro="">
      <xdr:nvGraphicFramePr>
        <xdr:cNvPr id="66921831" name="Graf 93060">
          <a:extLst>
            <a:ext uri="{FF2B5EF4-FFF2-40B4-BE49-F238E27FC236}">
              <a16:creationId xmlns:a16="http://schemas.microsoft.com/office/drawing/2014/main" id="{24622EE7-046C-43B8-8693-01AEC66996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1</xdr:col>
      <xdr:colOff>771525</xdr:colOff>
      <xdr:row>23</xdr:row>
      <xdr:rowOff>0</xdr:rowOff>
    </xdr:from>
    <xdr:to>
      <xdr:col>7</xdr:col>
      <xdr:colOff>762000</xdr:colOff>
      <xdr:row>23</xdr:row>
      <xdr:rowOff>0</xdr:rowOff>
    </xdr:to>
    <xdr:graphicFrame macro="">
      <xdr:nvGraphicFramePr>
        <xdr:cNvPr id="66921832" name="Graf 38870">
          <a:extLst>
            <a:ext uri="{FF2B5EF4-FFF2-40B4-BE49-F238E27FC236}">
              <a16:creationId xmlns:a16="http://schemas.microsoft.com/office/drawing/2014/main" id="{51596FB8-BC25-4F94-954D-BBD49E07F3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1</xdr:col>
      <xdr:colOff>771525</xdr:colOff>
      <xdr:row>23</xdr:row>
      <xdr:rowOff>0</xdr:rowOff>
    </xdr:from>
    <xdr:to>
      <xdr:col>7</xdr:col>
      <xdr:colOff>762000</xdr:colOff>
      <xdr:row>23</xdr:row>
      <xdr:rowOff>0</xdr:rowOff>
    </xdr:to>
    <xdr:graphicFrame macro="">
      <xdr:nvGraphicFramePr>
        <xdr:cNvPr id="66921833" name="Graf 19502">
          <a:extLst>
            <a:ext uri="{FF2B5EF4-FFF2-40B4-BE49-F238E27FC236}">
              <a16:creationId xmlns:a16="http://schemas.microsoft.com/office/drawing/2014/main" id="{C60813ED-2771-4D52-AD7D-9A318BC173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1</xdr:col>
      <xdr:colOff>771525</xdr:colOff>
      <xdr:row>23</xdr:row>
      <xdr:rowOff>0</xdr:rowOff>
    </xdr:from>
    <xdr:to>
      <xdr:col>7</xdr:col>
      <xdr:colOff>762000</xdr:colOff>
      <xdr:row>23</xdr:row>
      <xdr:rowOff>0</xdr:rowOff>
    </xdr:to>
    <xdr:graphicFrame macro="">
      <xdr:nvGraphicFramePr>
        <xdr:cNvPr id="66921834" name="Graf 16343">
          <a:extLst>
            <a:ext uri="{FF2B5EF4-FFF2-40B4-BE49-F238E27FC236}">
              <a16:creationId xmlns:a16="http://schemas.microsoft.com/office/drawing/2014/main" id="{E0215FF4-0B73-4C60-8373-6B313E2BCA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1</xdr:col>
      <xdr:colOff>771525</xdr:colOff>
      <xdr:row>23</xdr:row>
      <xdr:rowOff>0</xdr:rowOff>
    </xdr:from>
    <xdr:to>
      <xdr:col>7</xdr:col>
      <xdr:colOff>762000</xdr:colOff>
      <xdr:row>23</xdr:row>
      <xdr:rowOff>0</xdr:rowOff>
    </xdr:to>
    <xdr:graphicFrame macro="">
      <xdr:nvGraphicFramePr>
        <xdr:cNvPr id="66921835" name="Graf 15011">
          <a:extLst>
            <a:ext uri="{FF2B5EF4-FFF2-40B4-BE49-F238E27FC236}">
              <a16:creationId xmlns:a16="http://schemas.microsoft.com/office/drawing/2014/main" id="{4433244C-5BB1-49DF-AF55-84C3D13F8D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1</xdr:col>
      <xdr:colOff>771525</xdr:colOff>
      <xdr:row>23</xdr:row>
      <xdr:rowOff>0</xdr:rowOff>
    </xdr:from>
    <xdr:to>
      <xdr:col>7</xdr:col>
      <xdr:colOff>762000</xdr:colOff>
      <xdr:row>23</xdr:row>
      <xdr:rowOff>0</xdr:rowOff>
    </xdr:to>
    <xdr:graphicFrame macro="">
      <xdr:nvGraphicFramePr>
        <xdr:cNvPr id="66921836" name="Graf 14767">
          <a:extLst>
            <a:ext uri="{FF2B5EF4-FFF2-40B4-BE49-F238E27FC236}">
              <a16:creationId xmlns:a16="http://schemas.microsoft.com/office/drawing/2014/main" id="{BC300B33-237C-43E0-A7C1-B0FDC5C8FB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1</xdr:col>
      <xdr:colOff>771525</xdr:colOff>
      <xdr:row>23</xdr:row>
      <xdr:rowOff>0</xdr:rowOff>
    </xdr:from>
    <xdr:to>
      <xdr:col>7</xdr:col>
      <xdr:colOff>762000</xdr:colOff>
      <xdr:row>23</xdr:row>
      <xdr:rowOff>0</xdr:rowOff>
    </xdr:to>
    <xdr:graphicFrame macro="">
      <xdr:nvGraphicFramePr>
        <xdr:cNvPr id="66921837" name="Graf 14287">
          <a:extLst>
            <a:ext uri="{FF2B5EF4-FFF2-40B4-BE49-F238E27FC236}">
              <a16:creationId xmlns:a16="http://schemas.microsoft.com/office/drawing/2014/main" id="{00780351-6EEB-4EA3-9633-94BF25813B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1</xdr:col>
      <xdr:colOff>771525</xdr:colOff>
      <xdr:row>23</xdr:row>
      <xdr:rowOff>0</xdr:rowOff>
    </xdr:from>
    <xdr:to>
      <xdr:col>7</xdr:col>
      <xdr:colOff>762000</xdr:colOff>
      <xdr:row>23</xdr:row>
      <xdr:rowOff>0</xdr:rowOff>
    </xdr:to>
    <xdr:graphicFrame macro="">
      <xdr:nvGraphicFramePr>
        <xdr:cNvPr id="66921838" name="Graf 12381">
          <a:extLst>
            <a:ext uri="{FF2B5EF4-FFF2-40B4-BE49-F238E27FC236}">
              <a16:creationId xmlns:a16="http://schemas.microsoft.com/office/drawing/2014/main" id="{5F1DE08C-0DD4-4B49-9849-2ED96EBB5C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1</xdr:col>
      <xdr:colOff>771525</xdr:colOff>
      <xdr:row>23</xdr:row>
      <xdr:rowOff>0</xdr:rowOff>
    </xdr:from>
    <xdr:to>
      <xdr:col>7</xdr:col>
      <xdr:colOff>762000</xdr:colOff>
      <xdr:row>23</xdr:row>
      <xdr:rowOff>0</xdr:rowOff>
    </xdr:to>
    <xdr:graphicFrame macro="">
      <xdr:nvGraphicFramePr>
        <xdr:cNvPr id="66921839" name="Graf 12142">
          <a:extLst>
            <a:ext uri="{FF2B5EF4-FFF2-40B4-BE49-F238E27FC236}">
              <a16:creationId xmlns:a16="http://schemas.microsoft.com/office/drawing/2014/main" id="{4A441C47-A34E-4E13-A3D1-9FA1DA488C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1</xdr:col>
      <xdr:colOff>771525</xdr:colOff>
      <xdr:row>23</xdr:row>
      <xdr:rowOff>0</xdr:rowOff>
    </xdr:from>
    <xdr:to>
      <xdr:col>7</xdr:col>
      <xdr:colOff>762000</xdr:colOff>
      <xdr:row>23</xdr:row>
      <xdr:rowOff>0</xdr:rowOff>
    </xdr:to>
    <xdr:graphicFrame macro="">
      <xdr:nvGraphicFramePr>
        <xdr:cNvPr id="66921840" name="Graf 10387">
          <a:extLst>
            <a:ext uri="{FF2B5EF4-FFF2-40B4-BE49-F238E27FC236}">
              <a16:creationId xmlns:a16="http://schemas.microsoft.com/office/drawing/2014/main" id="{D5759838-69C6-4016-AAFB-36E02AC6F8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1</xdr:col>
      <xdr:colOff>771525</xdr:colOff>
      <xdr:row>23</xdr:row>
      <xdr:rowOff>0</xdr:rowOff>
    </xdr:from>
    <xdr:to>
      <xdr:col>7</xdr:col>
      <xdr:colOff>762000</xdr:colOff>
      <xdr:row>23</xdr:row>
      <xdr:rowOff>0</xdr:rowOff>
    </xdr:to>
    <xdr:graphicFrame macro="">
      <xdr:nvGraphicFramePr>
        <xdr:cNvPr id="66921841" name="Graf 10271">
          <a:extLst>
            <a:ext uri="{FF2B5EF4-FFF2-40B4-BE49-F238E27FC236}">
              <a16:creationId xmlns:a16="http://schemas.microsoft.com/office/drawing/2014/main" id="{2D0AD7AB-2F6E-4AEC-95C3-E81B1CF91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1</xdr:col>
      <xdr:colOff>771525</xdr:colOff>
      <xdr:row>23</xdr:row>
      <xdr:rowOff>0</xdr:rowOff>
    </xdr:from>
    <xdr:to>
      <xdr:col>7</xdr:col>
      <xdr:colOff>762000</xdr:colOff>
      <xdr:row>23</xdr:row>
      <xdr:rowOff>0</xdr:rowOff>
    </xdr:to>
    <xdr:graphicFrame macro="">
      <xdr:nvGraphicFramePr>
        <xdr:cNvPr id="66921842" name="Graf 10037">
          <a:extLst>
            <a:ext uri="{FF2B5EF4-FFF2-40B4-BE49-F238E27FC236}">
              <a16:creationId xmlns:a16="http://schemas.microsoft.com/office/drawing/2014/main" id="{7536682D-5730-48AF-9229-8928F42CE8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1</xdr:col>
      <xdr:colOff>771525</xdr:colOff>
      <xdr:row>23</xdr:row>
      <xdr:rowOff>0</xdr:rowOff>
    </xdr:from>
    <xdr:to>
      <xdr:col>7</xdr:col>
      <xdr:colOff>762000</xdr:colOff>
      <xdr:row>23</xdr:row>
      <xdr:rowOff>0</xdr:rowOff>
    </xdr:to>
    <xdr:graphicFrame macro="">
      <xdr:nvGraphicFramePr>
        <xdr:cNvPr id="66921843" name="Chart 6">
          <a:extLst>
            <a:ext uri="{FF2B5EF4-FFF2-40B4-BE49-F238E27FC236}">
              <a16:creationId xmlns:a16="http://schemas.microsoft.com/office/drawing/2014/main" id="{16C29F72-E400-4889-979E-A642A341A0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1</xdr:col>
      <xdr:colOff>771525</xdr:colOff>
      <xdr:row>23</xdr:row>
      <xdr:rowOff>0</xdr:rowOff>
    </xdr:from>
    <xdr:to>
      <xdr:col>7</xdr:col>
      <xdr:colOff>762000</xdr:colOff>
      <xdr:row>23</xdr:row>
      <xdr:rowOff>0</xdr:rowOff>
    </xdr:to>
    <xdr:graphicFrame macro="">
      <xdr:nvGraphicFramePr>
        <xdr:cNvPr id="66921844" name="Chart 7">
          <a:extLst>
            <a:ext uri="{FF2B5EF4-FFF2-40B4-BE49-F238E27FC236}">
              <a16:creationId xmlns:a16="http://schemas.microsoft.com/office/drawing/2014/main" id="{F5753E34-FB76-4E91-A703-5627B5FE18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1</xdr:col>
      <xdr:colOff>476250</xdr:colOff>
      <xdr:row>23</xdr:row>
      <xdr:rowOff>0</xdr:rowOff>
    </xdr:from>
    <xdr:to>
      <xdr:col>6</xdr:col>
      <xdr:colOff>123825</xdr:colOff>
      <xdr:row>23</xdr:row>
      <xdr:rowOff>0</xdr:rowOff>
    </xdr:to>
    <xdr:graphicFrame macro="">
      <xdr:nvGraphicFramePr>
        <xdr:cNvPr id="66921845" name="Chart 8">
          <a:extLst>
            <a:ext uri="{FF2B5EF4-FFF2-40B4-BE49-F238E27FC236}">
              <a16:creationId xmlns:a16="http://schemas.microsoft.com/office/drawing/2014/main" id="{6B24A51F-636D-4E0C-8891-02A775CC14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1</xdr:col>
      <xdr:colOff>771525</xdr:colOff>
      <xdr:row>23</xdr:row>
      <xdr:rowOff>0</xdr:rowOff>
    </xdr:from>
    <xdr:to>
      <xdr:col>7</xdr:col>
      <xdr:colOff>762000</xdr:colOff>
      <xdr:row>23</xdr:row>
      <xdr:rowOff>0</xdr:rowOff>
    </xdr:to>
    <xdr:graphicFrame macro="">
      <xdr:nvGraphicFramePr>
        <xdr:cNvPr id="66921846" name="Chart 9">
          <a:extLst>
            <a:ext uri="{FF2B5EF4-FFF2-40B4-BE49-F238E27FC236}">
              <a16:creationId xmlns:a16="http://schemas.microsoft.com/office/drawing/2014/main" id="{5C1C9117-182D-47B8-9036-7DC5609623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1</xdr:col>
      <xdr:colOff>771525</xdr:colOff>
      <xdr:row>23</xdr:row>
      <xdr:rowOff>0</xdr:rowOff>
    </xdr:from>
    <xdr:to>
      <xdr:col>7</xdr:col>
      <xdr:colOff>762000</xdr:colOff>
      <xdr:row>23</xdr:row>
      <xdr:rowOff>0</xdr:rowOff>
    </xdr:to>
    <xdr:graphicFrame macro="">
      <xdr:nvGraphicFramePr>
        <xdr:cNvPr id="66921847" name="Chart 10">
          <a:extLst>
            <a:ext uri="{FF2B5EF4-FFF2-40B4-BE49-F238E27FC236}">
              <a16:creationId xmlns:a16="http://schemas.microsoft.com/office/drawing/2014/main" id="{EE3C2047-153A-46C4-980F-05A3D982A5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1</xdr:col>
      <xdr:colOff>771525</xdr:colOff>
      <xdr:row>23</xdr:row>
      <xdr:rowOff>0</xdr:rowOff>
    </xdr:from>
    <xdr:to>
      <xdr:col>7</xdr:col>
      <xdr:colOff>762000</xdr:colOff>
      <xdr:row>23</xdr:row>
      <xdr:rowOff>0</xdr:rowOff>
    </xdr:to>
    <xdr:graphicFrame macro="">
      <xdr:nvGraphicFramePr>
        <xdr:cNvPr id="66921848" name="Chart 11">
          <a:extLst>
            <a:ext uri="{FF2B5EF4-FFF2-40B4-BE49-F238E27FC236}">
              <a16:creationId xmlns:a16="http://schemas.microsoft.com/office/drawing/2014/main" id="{C1348BBB-7F6F-47F2-B2B2-532A4DC68B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1</xdr:col>
      <xdr:colOff>476250</xdr:colOff>
      <xdr:row>23</xdr:row>
      <xdr:rowOff>0</xdr:rowOff>
    </xdr:from>
    <xdr:to>
      <xdr:col>6</xdr:col>
      <xdr:colOff>123825</xdr:colOff>
      <xdr:row>23</xdr:row>
      <xdr:rowOff>0</xdr:rowOff>
    </xdr:to>
    <xdr:graphicFrame macro="">
      <xdr:nvGraphicFramePr>
        <xdr:cNvPr id="66921849" name="Chart 12">
          <a:extLst>
            <a:ext uri="{FF2B5EF4-FFF2-40B4-BE49-F238E27FC236}">
              <a16:creationId xmlns:a16="http://schemas.microsoft.com/office/drawing/2014/main" id="{84E91196-6E31-48CE-B434-FC2BBA32D4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1</xdr:col>
      <xdr:colOff>771525</xdr:colOff>
      <xdr:row>23</xdr:row>
      <xdr:rowOff>0</xdr:rowOff>
    </xdr:from>
    <xdr:to>
      <xdr:col>7</xdr:col>
      <xdr:colOff>762000</xdr:colOff>
      <xdr:row>23</xdr:row>
      <xdr:rowOff>0</xdr:rowOff>
    </xdr:to>
    <xdr:graphicFrame macro="">
      <xdr:nvGraphicFramePr>
        <xdr:cNvPr id="66921850" name="Chart 13">
          <a:extLst>
            <a:ext uri="{FF2B5EF4-FFF2-40B4-BE49-F238E27FC236}">
              <a16:creationId xmlns:a16="http://schemas.microsoft.com/office/drawing/2014/main" id="{A1761673-A412-4637-8F6B-4281C2DED2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0</xdr:col>
      <xdr:colOff>0</xdr:colOff>
      <xdr:row>61</xdr:row>
      <xdr:rowOff>104775</xdr:rowOff>
    </xdr:from>
    <xdr:to>
      <xdr:col>14</xdr:col>
      <xdr:colOff>304800</xdr:colOff>
      <xdr:row>77</xdr:row>
      <xdr:rowOff>85725</xdr:rowOff>
    </xdr:to>
    <xdr:graphicFrame macro="">
      <xdr:nvGraphicFramePr>
        <xdr:cNvPr id="66921851" name="Graf 9">
          <a:extLst>
            <a:ext uri="{FF2B5EF4-FFF2-40B4-BE49-F238E27FC236}">
              <a16:creationId xmlns:a16="http://schemas.microsoft.com/office/drawing/2014/main" id="{D8676581-3120-4BE6-8CC0-74ECE0389D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1</xdr:col>
      <xdr:colOff>771525</xdr:colOff>
      <xdr:row>23</xdr:row>
      <xdr:rowOff>0</xdr:rowOff>
    </xdr:from>
    <xdr:to>
      <xdr:col>7</xdr:col>
      <xdr:colOff>762000</xdr:colOff>
      <xdr:row>23</xdr:row>
      <xdr:rowOff>0</xdr:rowOff>
    </xdr:to>
    <xdr:graphicFrame macro="">
      <xdr:nvGraphicFramePr>
        <xdr:cNvPr id="66921852" name="Chart 1810">
          <a:extLst>
            <a:ext uri="{FF2B5EF4-FFF2-40B4-BE49-F238E27FC236}">
              <a16:creationId xmlns:a16="http://schemas.microsoft.com/office/drawing/2014/main" id="{ED483E27-2800-4810-B530-41B4E3AB05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1</xdr:col>
      <xdr:colOff>771525</xdr:colOff>
      <xdr:row>23</xdr:row>
      <xdr:rowOff>0</xdr:rowOff>
    </xdr:from>
    <xdr:to>
      <xdr:col>7</xdr:col>
      <xdr:colOff>762000</xdr:colOff>
      <xdr:row>23</xdr:row>
      <xdr:rowOff>0</xdr:rowOff>
    </xdr:to>
    <xdr:graphicFrame macro="">
      <xdr:nvGraphicFramePr>
        <xdr:cNvPr id="66921853" name="Chart 6">
          <a:extLst>
            <a:ext uri="{FF2B5EF4-FFF2-40B4-BE49-F238E27FC236}">
              <a16:creationId xmlns:a16="http://schemas.microsoft.com/office/drawing/2014/main" id="{80456BB0-4A54-419E-85EB-460D7095E6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1</xdr:col>
      <xdr:colOff>771525</xdr:colOff>
      <xdr:row>23</xdr:row>
      <xdr:rowOff>0</xdr:rowOff>
    </xdr:from>
    <xdr:to>
      <xdr:col>7</xdr:col>
      <xdr:colOff>762000</xdr:colOff>
      <xdr:row>23</xdr:row>
      <xdr:rowOff>0</xdr:rowOff>
    </xdr:to>
    <xdr:graphicFrame macro="">
      <xdr:nvGraphicFramePr>
        <xdr:cNvPr id="66921854" name="Chart 7">
          <a:extLst>
            <a:ext uri="{FF2B5EF4-FFF2-40B4-BE49-F238E27FC236}">
              <a16:creationId xmlns:a16="http://schemas.microsoft.com/office/drawing/2014/main" id="{A6D62639-B810-4C00-9A23-BB9797511F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1</xdr:col>
      <xdr:colOff>476250</xdr:colOff>
      <xdr:row>23</xdr:row>
      <xdr:rowOff>0</xdr:rowOff>
    </xdr:from>
    <xdr:to>
      <xdr:col>6</xdr:col>
      <xdr:colOff>123825</xdr:colOff>
      <xdr:row>23</xdr:row>
      <xdr:rowOff>0</xdr:rowOff>
    </xdr:to>
    <xdr:graphicFrame macro="">
      <xdr:nvGraphicFramePr>
        <xdr:cNvPr id="66921855" name="Chart 8">
          <a:extLst>
            <a:ext uri="{FF2B5EF4-FFF2-40B4-BE49-F238E27FC236}">
              <a16:creationId xmlns:a16="http://schemas.microsoft.com/office/drawing/2014/main" id="{0EBC72D9-F4E4-44D1-BCA8-6F722BC8BC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1</xdr:col>
      <xdr:colOff>771525</xdr:colOff>
      <xdr:row>23</xdr:row>
      <xdr:rowOff>0</xdr:rowOff>
    </xdr:from>
    <xdr:to>
      <xdr:col>7</xdr:col>
      <xdr:colOff>762000</xdr:colOff>
      <xdr:row>23</xdr:row>
      <xdr:rowOff>0</xdr:rowOff>
    </xdr:to>
    <xdr:graphicFrame macro="">
      <xdr:nvGraphicFramePr>
        <xdr:cNvPr id="66921856" name="Chart 9">
          <a:extLst>
            <a:ext uri="{FF2B5EF4-FFF2-40B4-BE49-F238E27FC236}">
              <a16:creationId xmlns:a16="http://schemas.microsoft.com/office/drawing/2014/main" id="{FBE31E20-E3B8-4FC6-812C-831BF33B5E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1</xdr:col>
      <xdr:colOff>771525</xdr:colOff>
      <xdr:row>23</xdr:row>
      <xdr:rowOff>0</xdr:rowOff>
    </xdr:from>
    <xdr:to>
      <xdr:col>7</xdr:col>
      <xdr:colOff>762000</xdr:colOff>
      <xdr:row>23</xdr:row>
      <xdr:rowOff>0</xdr:rowOff>
    </xdr:to>
    <xdr:graphicFrame macro="">
      <xdr:nvGraphicFramePr>
        <xdr:cNvPr id="66921857" name="Chart 10">
          <a:extLst>
            <a:ext uri="{FF2B5EF4-FFF2-40B4-BE49-F238E27FC236}">
              <a16:creationId xmlns:a16="http://schemas.microsoft.com/office/drawing/2014/main" id="{71BF244A-FC66-4FDD-A565-2C4846002D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1</xdr:col>
      <xdr:colOff>771525</xdr:colOff>
      <xdr:row>23</xdr:row>
      <xdr:rowOff>0</xdr:rowOff>
    </xdr:from>
    <xdr:to>
      <xdr:col>7</xdr:col>
      <xdr:colOff>762000</xdr:colOff>
      <xdr:row>23</xdr:row>
      <xdr:rowOff>0</xdr:rowOff>
    </xdr:to>
    <xdr:graphicFrame macro="">
      <xdr:nvGraphicFramePr>
        <xdr:cNvPr id="66921858" name="Chart 11">
          <a:extLst>
            <a:ext uri="{FF2B5EF4-FFF2-40B4-BE49-F238E27FC236}">
              <a16:creationId xmlns:a16="http://schemas.microsoft.com/office/drawing/2014/main" id="{DDEBFB82-0666-49BB-BFD3-CD0062D15A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1</xdr:col>
      <xdr:colOff>476250</xdr:colOff>
      <xdr:row>23</xdr:row>
      <xdr:rowOff>0</xdr:rowOff>
    </xdr:from>
    <xdr:to>
      <xdr:col>6</xdr:col>
      <xdr:colOff>123825</xdr:colOff>
      <xdr:row>23</xdr:row>
      <xdr:rowOff>0</xdr:rowOff>
    </xdr:to>
    <xdr:graphicFrame macro="">
      <xdr:nvGraphicFramePr>
        <xdr:cNvPr id="66921859" name="Chart 12">
          <a:extLst>
            <a:ext uri="{FF2B5EF4-FFF2-40B4-BE49-F238E27FC236}">
              <a16:creationId xmlns:a16="http://schemas.microsoft.com/office/drawing/2014/main" id="{04AC8428-0079-49C9-8B71-9611488804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1</xdr:col>
      <xdr:colOff>771525</xdr:colOff>
      <xdr:row>23</xdr:row>
      <xdr:rowOff>0</xdr:rowOff>
    </xdr:from>
    <xdr:to>
      <xdr:col>7</xdr:col>
      <xdr:colOff>762000</xdr:colOff>
      <xdr:row>23</xdr:row>
      <xdr:rowOff>0</xdr:rowOff>
    </xdr:to>
    <xdr:graphicFrame macro="">
      <xdr:nvGraphicFramePr>
        <xdr:cNvPr id="66921860" name="Chart 13">
          <a:extLst>
            <a:ext uri="{FF2B5EF4-FFF2-40B4-BE49-F238E27FC236}">
              <a16:creationId xmlns:a16="http://schemas.microsoft.com/office/drawing/2014/main" id="{5FB95C03-959C-422B-9450-A63347F07E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0</xdr:col>
      <xdr:colOff>0</xdr:colOff>
      <xdr:row>61</xdr:row>
      <xdr:rowOff>104775</xdr:rowOff>
    </xdr:from>
    <xdr:to>
      <xdr:col>14</xdr:col>
      <xdr:colOff>304800</xdr:colOff>
      <xdr:row>77</xdr:row>
      <xdr:rowOff>85725</xdr:rowOff>
    </xdr:to>
    <xdr:graphicFrame macro="">
      <xdr:nvGraphicFramePr>
        <xdr:cNvPr id="66921861" name="Graf 9">
          <a:extLst>
            <a:ext uri="{FF2B5EF4-FFF2-40B4-BE49-F238E27FC236}">
              <a16:creationId xmlns:a16="http://schemas.microsoft.com/office/drawing/2014/main" id="{D3D28E6C-1991-4496-9628-CCC2E30909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1</xdr:col>
      <xdr:colOff>771525</xdr:colOff>
      <xdr:row>23</xdr:row>
      <xdr:rowOff>0</xdr:rowOff>
    </xdr:from>
    <xdr:to>
      <xdr:col>7</xdr:col>
      <xdr:colOff>762000</xdr:colOff>
      <xdr:row>23</xdr:row>
      <xdr:rowOff>0</xdr:rowOff>
    </xdr:to>
    <xdr:graphicFrame macro="">
      <xdr:nvGraphicFramePr>
        <xdr:cNvPr id="66921862" name="Chart 1810">
          <a:extLst>
            <a:ext uri="{FF2B5EF4-FFF2-40B4-BE49-F238E27FC236}">
              <a16:creationId xmlns:a16="http://schemas.microsoft.com/office/drawing/2014/main" id="{F71B6B18-8CB5-4695-8E47-9AF31440E7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1</xdr:col>
      <xdr:colOff>771525</xdr:colOff>
      <xdr:row>23</xdr:row>
      <xdr:rowOff>0</xdr:rowOff>
    </xdr:from>
    <xdr:to>
      <xdr:col>7</xdr:col>
      <xdr:colOff>762000</xdr:colOff>
      <xdr:row>23</xdr:row>
      <xdr:rowOff>0</xdr:rowOff>
    </xdr:to>
    <xdr:graphicFrame macro="">
      <xdr:nvGraphicFramePr>
        <xdr:cNvPr id="66921863" name="Chart 3549">
          <a:extLst>
            <a:ext uri="{FF2B5EF4-FFF2-40B4-BE49-F238E27FC236}">
              <a16:creationId xmlns:a16="http://schemas.microsoft.com/office/drawing/2014/main" id="{82BB65E2-CB6B-43E5-A75B-6CD76467A2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1</xdr:col>
      <xdr:colOff>771525</xdr:colOff>
      <xdr:row>23</xdr:row>
      <xdr:rowOff>0</xdr:rowOff>
    </xdr:from>
    <xdr:to>
      <xdr:col>7</xdr:col>
      <xdr:colOff>762000</xdr:colOff>
      <xdr:row>23</xdr:row>
      <xdr:rowOff>0</xdr:rowOff>
    </xdr:to>
    <xdr:graphicFrame macro="">
      <xdr:nvGraphicFramePr>
        <xdr:cNvPr id="66921864" name="Chart 6">
          <a:extLst>
            <a:ext uri="{FF2B5EF4-FFF2-40B4-BE49-F238E27FC236}">
              <a16:creationId xmlns:a16="http://schemas.microsoft.com/office/drawing/2014/main" id="{8BA53C89-8CC6-4E20-9E31-3370A342B1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1</xdr:col>
      <xdr:colOff>771525</xdr:colOff>
      <xdr:row>23</xdr:row>
      <xdr:rowOff>0</xdr:rowOff>
    </xdr:from>
    <xdr:to>
      <xdr:col>7</xdr:col>
      <xdr:colOff>762000</xdr:colOff>
      <xdr:row>23</xdr:row>
      <xdr:rowOff>0</xdr:rowOff>
    </xdr:to>
    <xdr:graphicFrame macro="">
      <xdr:nvGraphicFramePr>
        <xdr:cNvPr id="66921865" name="Chart 7">
          <a:extLst>
            <a:ext uri="{FF2B5EF4-FFF2-40B4-BE49-F238E27FC236}">
              <a16:creationId xmlns:a16="http://schemas.microsoft.com/office/drawing/2014/main" id="{676A57FF-2CD1-43D2-B028-F97F51115C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1</xdr:col>
      <xdr:colOff>476250</xdr:colOff>
      <xdr:row>23</xdr:row>
      <xdr:rowOff>0</xdr:rowOff>
    </xdr:from>
    <xdr:to>
      <xdr:col>6</xdr:col>
      <xdr:colOff>123825</xdr:colOff>
      <xdr:row>23</xdr:row>
      <xdr:rowOff>0</xdr:rowOff>
    </xdr:to>
    <xdr:graphicFrame macro="">
      <xdr:nvGraphicFramePr>
        <xdr:cNvPr id="66921866" name="Chart 8">
          <a:extLst>
            <a:ext uri="{FF2B5EF4-FFF2-40B4-BE49-F238E27FC236}">
              <a16:creationId xmlns:a16="http://schemas.microsoft.com/office/drawing/2014/main" id="{0F4ED335-0965-40A7-A6D1-A6FE93A820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1</xdr:col>
      <xdr:colOff>771525</xdr:colOff>
      <xdr:row>23</xdr:row>
      <xdr:rowOff>0</xdr:rowOff>
    </xdr:from>
    <xdr:to>
      <xdr:col>7</xdr:col>
      <xdr:colOff>762000</xdr:colOff>
      <xdr:row>23</xdr:row>
      <xdr:rowOff>0</xdr:rowOff>
    </xdr:to>
    <xdr:graphicFrame macro="">
      <xdr:nvGraphicFramePr>
        <xdr:cNvPr id="66921867" name="Chart 9">
          <a:extLst>
            <a:ext uri="{FF2B5EF4-FFF2-40B4-BE49-F238E27FC236}">
              <a16:creationId xmlns:a16="http://schemas.microsoft.com/office/drawing/2014/main" id="{A97020ED-E415-4063-8263-7690ED24A6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1</xdr:col>
      <xdr:colOff>771525</xdr:colOff>
      <xdr:row>23</xdr:row>
      <xdr:rowOff>0</xdr:rowOff>
    </xdr:from>
    <xdr:to>
      <xdr:col>7</xdr:col>
      <xdr:colOff>762000</xdr:colOff>
      <xdr:row>23</xdr:row>
      <xdr:rowOff>0</xdr:rowOff>
    </xdr:to>
    <xdr:graphicFrame macro="">
      <xdr:nvGraphicFramePr>
        <xdr:cNvPr id="66921868" name="Chart 10">
          <a:extLst>
            <a:ext uri="{FF2B5EF4-FFF2-40B4-BE49-F238E27FC236}">
              <a16:creationId xmlns:a16="http://schemas.microsoft.com/office/drawing/2014/main" id="{E0E46F8F-D721-4B9F-8E30-4E4713F2F7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1</xdr:col>
      <xdr:colOff>771525</xdr:colOff>
      <xdr:row>23</xdr:row>
      <xdr:rowOff>0</xdr:rowOff>
    </xdr:from>
    <xdr:to>
      <xdr:col>7</xdr:col>
      <xdr:colOff>762000</xdr:colOff>
      <xdr:row>23</xdr:row>
      <xdr:rowOff>0</xdr:rowOff>
    </xdr:to>
    <xdr:graphicFrame macro="">
      <xdr:nvGraphicFramePr>
        <xdr:cNvPr id="66921869" name="Chart 11">
          <a:extLst>
            <a:ext uri="{FF2B5EF4-FFF2-40B4-BE49-F238E27FC236}">
              <a16:creationId xmlns:a16="http://schemas.microsoft.com/office/drawing/2014/main" id="{EC7F7ACD-6367-428F-8CB0-D7ED6DC403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1</xdr:col>
      <xdr:colOff>476250</xdr:colOff>
      <xdr:row>23</xdr:row>
      <xdr:rowOff>0</xdr:rowOff>
    </xdr:from>
    <xdr:to>
      <xdr:col>6</xdr:col>
      <xdr:colOff>123825</xdr:colOff>
      <xdr:row>23</xdr:row>
      <xdr:rowOff>0</xdr:rowOff>
    </xdr:to>
    <xdr:graphicFrame macro="">
      <xdr:nvGraphicFramePr>
        <xdr:cNvPr id="66921870" name="Chart 12">
          <a:extLst>
            <a:ext uri="{FF2B5EF4-FFF2-40B4-BE49-F238E27FC236}">
              <a16:creationId xmlns:a16="http://schemas.microsoft.com/office/drawing/2014/main" id="{1BE7EF6E-60D1-4F0D-B7C8-DC73D7AB9E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1</xdr:col>
      <xdr:colOff>771525</xdr:colOff>
      <xdr:row>23</xdr:row>
      <xdr:rowOff>0</xdr:rowOff>
    </xdr:from>
    <xdr:to>
      <xdr:col>7</xdr:col>
      <xdr:colOff>762000</xdr:colOff>
      <xdr:row>23</xdr:row>
      <xdr:rowOff>0</xdr:rowOff>
    </xdr:to>
    <xdr:graphicFrame macro="">
      <xdr:nvGraphicFramePr>
        <xdr:cNvPr id="66921871" name="Chart 13">
          <a:extLst>
            <a:ext uri="{FF2B5EF4-FFF2-40B4-BE49-F238E27FC236}">
              <a16:creationId xmlns:a16="http://schemas.microsoft.com/office/drawing/2014/main" id="{5F631487-1886-4509-8E65-EC9C2C3D50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0</xdr:col>
      <xdr:colOff>0</xdr:colOff>
      <xdr:row>61</xdr:row>
      <xdr:rowOff>104775</xdr:rowOff>
    </xdr:from>
    <xdr:to>
      <xdr:col>14</xdr:col>
      <xdr:colOff>304800</xdr:colOff>
      <xdr:row>77</xdr:row>
      <xdr:rowOff>85725</xdr:rowOff>
    </xdr:to>
    <xdr:graphicFrame macro="">
      <xdr:nvGraphicFramePr>
        <xdr:cNvPr id="66921872" name="Graf 9">
          <a:extLst>
            <a:ext uri="{FF2B5EF4-FFF2-40B4-BE49-F238E27FC236}">
              <a16:creationId xmlns:a16="http://schemas.microsoft.com/office/drawing/2014/main" id="{2AB07A3C-FBC8-4CAB-83B4-02372743C1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1</xdr:col>
      <xdr:colOff>771525</xdr:colOff>
      <xdr:row>23</xdr:row>
      <xdr:rowOff>0</xdr:rowOff>
    </xdr:from>
    <xdr:to>
      <xdr:col>7</xdr:col>
      <xdr:colOff>762000</xdr:colOff>
      <xdr:row>23</xdr:row>
      <xdr:rowOff>0</xdr:rowOff>
    </xdr:to>
    <xdr:graphicFrame macro="">
      <xdr:nvGraphicFramePr>
        <xdr:cNvPr id="66921873" name="Chart 1810">
          <a:extLst>
            <a:ext uri="{FF2B5EF4-FFF2-40B4-BE49-F238E27FC236}">
              <a16:creationId xmlns:a16="http://schemas.microsoft.com/office/drawing/2014/main" id="{945F885E-A2D2-46D2-ABC5-6CF35356D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1</xdr:col>
      <xdr:colOff>771525</xdr:colOff>
      <xdr:row>23</xdr:row>
      <xdr:rowOff>0</xdr:rowOff>
    </xdr:from>
    <xdr:to>
      <xdr:col>7</xdr:col>
      <xdr:colOff>762000</xdr:colOff>
      <xdr:row>23</xdr:row>
      <xdr:rowOff>0</xdr:rowOff>
    </xdr:to>
    <xdr:graphicFrame macro="">
      <xdr:nvGraphicFramePr>
        <xdr:cNvPr id="66921874" name="Chart 6">
          <a:extLst>
            <a:ext uri="{FF2B5EF4-FFF2-40B4-BE49-F238E27FC236}">
              <a16:creationId xmlns:a16="http://schemas.microsoft.com/office/drawing/2014/main" id="{905C0F0D-EDAD-4F42-826B-4FCFF91C55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1</xdr:col>
      <xdr:colOff>771525</xdr:colOff>
      <xdr:row>23</xdr:row>
      <xdr:rowOff>0</xdr:rowOff>
    </xdr:from>
    <xdr:to>
      <xdr:col>7</xdr:col>
      <xdr:colOff>762000</xdr:colOff>
      <xdr:row>23</xdr:row>
      <xdr:rowOff>0</xdr:rowOff>
    </xdr:to>
    <xdr:graphicFrame macro="">
      <xdr:nvGraphicFramePr>
        <xdr:cNvPr id="66921875" name="Chart 7">
          <a:extLst>
            <a:ext uri="{FF2B5EF4-FFF2-40B4-BE49-F238E27FC236}">
              <a16:creationId xmlns:a16="http://schemas.microsoft.com/office/drawing/2014/main" id="{B6223E72-0D9F-484B-8E45-0E9A61ABE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1</xdr:col>
      <xdr:colOff>476250</xdr:colOff>
      <xdr:row>23</xdr:row>
      <xdr:rowOff>0</xdr:rowOff>
    </xdr:from>
    <xdr:to>
      <xdr:col>6</xdr:col>
      <xdr:colOff>123825</xdr:colOff>
      <xdr:row>23</xdr:row>
      <xdr:rowOff>0</xdr:rowOff>
    </xdr:to>
    <xdr:graphicFrame macro="">
      <xdr:nvGraphicFramePr>
        <xdr:cNvPr id="66921876" name="Chart 8">
          <a:extLst>
            <a:ext uri="{FF2B5EF4-FFF2-40B4-BE49-F238E27FC236}">
              <a16:creationId xmlns:a16="http://schemas.microsoft.com/office/drawing/2014/main" id="{789F26BC-F32F-431D-9BAF-4558CE2A5B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1</xdr:col>
      <xdr:colOff>771525</xdr:colOff>
      <xdr:row>23</xdr:row>
      <xdr:rowOff>0</xdr:rowOff>
    </xdr:from>
    <xdr:to>
      <xdr:col>7</xdr:col>
      <xdr:colOff>762000</xdr:colOff>
      <xdr:row>23</xdr:row>
      <xdr:rowOff>0</xdr:rowOff>
    </xdr:to>
    <xdr:graphicFrame macro="">
      <xdr:nvGraphicFramePr>
        <xdr:cNvPr id="66921877" name="Chart 9">
          <a:extLst>
            <a:ext uri="{FF2B5EF4-FFF2-40B4-BE49-F238E27FC236}">
              <a16:creationId xmlns:a16="http://schemas.microsoft.com/office/drawing/2014/main" id="{9631012E-BBEC-4D75-8E4C-EF32E12D2E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1</xdr:col>
      <xdr:colOff>771525</xdr:colOff>
      <xdr:row>23</xdr:row>
      <xdr:rowOff>0</xdr:rowOff>
    </xdr:from>
    <xdr:to>
      <xdr:col>7</xdr:col>
      <xdr:colOff>762000</xdr:colOff>
      <xdr:row>23</xdr:row>
      <xdr:rowOff>0</xdr:rowOff>
    </xdr:to>
    <xdr:graphicFrame macro="">
      <xdr:nvGraphicFramePr>
        <xdr:cNvPr id="66921878" name="Chart 10">
          <a:extLst>
            <a:ext uri="{FF2B5EF4-FFF2-40B4-BE49-F238E27FC236}">
              <a16:creationId xmlns:a16="http://schemas.microsoft.com/office/drawing/2014/main" id="{502D9C66-6CC5-4E00-BFDE-AC63C8F006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1</xdr:col>
      <xdr:colOff>771525</xdr:colOff>
      <xdr:row>23</xdr:row>
      <xdr:rowOff>0</xdr:rowOff>
    </xdr:from>
    <xdr:to>
      <xdr:col>7</xdr:col>
      <xdr:colOff>762000</xdr:colOff>
      <xdr:row>23</xdr:row>
      <xdr:rowOff>0</xdr:rowOff>
    </xdr:to>
    <xdr:graphicFrame macro="">
      <xdr:nvGraphicFramePr>
        <xdr:cNvPr id="66921879" name="Chart 11">
          <a:extLst>
            <a:ext uri="{FF2B5EF4-FFF2-40B4-BE49-F238E27FC236}">
              <a16:creationId xmlns:a16="http://schemas.microsoft.com/office/drawing/2014/main" id="{A4C11A6C-4E2F-4B39-BEDF-474561C4CE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1</xdr:col>
      <xdr:colOff>476250</xdr:colOff>
      <xdr:row>23</xdr:row>
      <xdr:rowOff>0</xdr:rowOff>
    </xdr:from>
    <xdr:to>
      <xdr:col>6</xdr:col>
      <xdr:colOff>123825</xdr:colOff>
      <xdr:row>23</xdr:row>
      <xdr:rowOff>0</xdr:rowOff>
    </xdr:to>
    <xdr:graphicFrame macro="">
      <xdr:nvGraphicFramePr>
        <xdr:cNvPr id="66921880" name="Chart 12">
          <a:extLst>
            <a:ext uri="{FF2B5EF4-FFF2-40B4-BE49-F238E27FC236}">
              <a16:creationId xmlns:a16="http://schemas.microsoft.com/office/drawing/2014/main" id="{C3A946EB-30B6-4700-925B-C6E0100487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1</xdr:col>
      <xdr:colOff>771525</xdr:colOff>
      <xdr:row>23</xdr:row>
      <xdr:rowOff>0</xdr:rowOff>
    </xdr:from>
    <xdr:to>
      <xdr:col>7</xdr:col>
      <xdr:colOff>762000</xdr:colOff>
      <xdr:row>23</xdr:row>
      <xdr:rowOff>0</xdr:rowOff>
    </xdr:to>
    <xdr:graphicFrame macro="">
      <xdr:nvGraphicFramePr>
        <xdr:cNvPr id="66921881" name="Chart 13">
          <a:extLst>
            <a:ext uri="{FF2B5EF4-FFF2-40B4-BE49-F238E27FC236}">
              <a16:creationId xmlns:a16="http://schemas.microsoft.com/office/drawing/2014/main" id="{33E92128-36F1-4113-A522-07E837EF06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0</xdr:col>
      <xdr:colOff>0</xdr:colOff>
      <xdr:row>61</xdr:row>
      <xdr:rowOff>104775</xdr:rowOff>
    </xdr:from>
    <xdr:to>
      <xdr:col>14</xdr:col>
      <xdr:colOff>304800</xdr:colOff>
      <xdr:row>77</xdr:row>
      <xdr:rowOff>85725</xdr:rowOff>
    </xdr:to>
    <xdr:graphicFrame macro="">
      <xdr:nvGraphicFramePr>
        <xdr:cNvPr id="66921882" name="Graf 9">
          <a:extLst>
            <a:ext uri="{FF2B5EF4-FFF2-40B4-BE49-F238E27FC236}">
              <a16:creationId xmlns:a16="http://schemas.microsoft.com/office/drawing/2014/main" id="{59FDF58F-850B-459C-A297-DD2C8197CB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1</xdr:col>
      <xdr:colOff>771525</xdr:colOff>
      <xdr:row>23</xdr:row>
      <xdr:rowOff>0</xdr:rowOff>
    </xdr:from>
    <xdr:to>
      <xdr:col>7</xdr:col>
      <xdr:colOff>762000</xdr:colOff>
      <xdr:row>23</xdr:row>
      <xdr:rowOff>0</xdr:rowOff>
    </xdr:to>
    <xdr:graphicFrame macro="">
      <xdr:nvGraphicFramePr>
        <xdr:cNvPr id="66921883" name="Chart 1810">
          <a:extLst>
            <a:ext uri="{FF2B5EF4-FFF2-40B4-BE49-F238E27FC236}">
              <a16:creationId xmlns:a16="http://schemas.microsoft.com/office/drawing/2014/main" id="{0B2E0709-EAF3-42CC-8306-1472D6030D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1</xdr:col>
      <xdr:colOff>771525</xdr:colOff>
      <xdr:row>23</xdr:row>
      <xdr:rowOff>0</xdr:rowOff>
    </xdr:from>
    <xdr:to>
      <xdr:col>7</xdr:col>
      <xdr:colOff>762000</xdr:colOff>
      <xdr:row>23</xdr:row>
      <xdr:rowOff>0</xdr:rowOff>
    </xdr:to>
    <xdr:graphicFrame macro="">
      <xdr:nvGraphicFramePr>
        <xdr:cNvPr id="66921884" name="Chart 3549">
          <a:extLst>
            <a:ext uri="{FF2B5EF4-FFF2-40B4-BE49-F238E27FC236}">
              <a16:creationId xmlns:a16="http://schemas.microsoft.com/office/drawing/2014/main" id="{CAF75A84-3E42-47C4-A1A5-7422599CEA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1</xdr:col>
      <xdr:colOff>771525</xdr:colOff>
      <xdr:row>23</xdr:row>
      <xdr:rowOff>0</xdr:rowOff>
    </xdr:from>
    <xdr:to>
      <xdr:col>7</xdr:col>
      <xdr:colOff>762000</xdr:colOff>
      <xdr:row>23</xdr:row>
      <xdr:rowOff>0</xdr:rowOff>
    </xdr:to>
    <xdr:graphicFrame macro="">
      <xdr:nvGraphicFramePr>
        <xdr:cNvPr id="66921885" name="Chart 6">
          <a:extLst>
            <a:ext uri="{FF2B5EF4-FFF2-40B4-BE49-F238E27FC236}">
              <a16:creationId xmlns:a16="http://schemas.microsoft.com/office/drawing/2014/main" id="{8A9B3B2E-C94D-4645-B499-684BDF0A2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1</xdr:col>
      <xdr:colOff>771525</xdr:colOff>
      <xdr:row>23</xdr:row>
      <xdr:rowOff>0</xdr:rowOff>
    </xdr:from>
    <xdr:to>
      <xdr:col>7</xdr:col>
      <xdr:colOff>762000</xdr:colOff>
      <xdr:row>23</xdr:row>
      <xdr:rowOff>0</xdr:rowOff>
    </xdr:to>
    <xdr:graphicFrame macro="">
      <xdr:nvGraphicFramePr>
        <xdr:cNvPr id="66921886" name="Chart 7">
          <a:extLst>
            <a:ext uri="{FF2B5EF4-FFF2-40B4-BE49-F238E27FC236}">
              <a16:creationId xmlns:a16="http://schemas.microsoft.com/office/drawing/2014/main" id="{1CE50CAB-46E7-4C1F-AD59-2B829B6B4B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1</xdr:col>
      <xdr:colOff>476250</xdr:colOff>
      <xdr:row>23</xdr:row>
      <xdr:rowOff>0</xdr:rowOff>
    </xdr:from>
    <xdr:to>
      <xdr:col>6</xdr:col>
      <xdr:colOff>123825</xdr:colOff>
      <xdr:row>23</xdr:row>
      <xdr:rowOff>0</xdr:rowOff>
    </xdr:to>
    <xdr:graphicFrame macro="">
      <xdr:nvGraphicFramePr>
        <xdr:cNvPr id="66921887" name="Chart 8">
          <a:extLst>
            <a:ext uri="{FF2B5EF4-FFF2-40B4-BE49-F238E27FC236}">
              <a16:creationId xmlns:a16="http://schemas.microsoft.com/office/drawing/2014/main" id="{2C31EA6D-E104-49E7-896D-3BEC6EF968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1</xdr:col>
      <xdr:colOff>771525</xdr:colOff>
      <xdr:row>23</xdr:row>
      <xdr:rowOff>0</xdr:rowOff>
    </xdr:from>
    <xdr:to>
      <xdr:col>7</xdr:col>
      <xdr:colOff>762000</xdr:colOff>
      <xdr:row>23</xdr:row>
      <xdr:rowOff>0</xdr:rowOff>
    </xdr:to>
    <xdr:graphicFrame macro="">
      <xdr:nvGraphicFramePr>
        <xdr:cNvPr id="66921888" name="Chart 9">
          <a:extLst>
            <a:ext uri="{FF2B5EF4-FFF2-40B4-BE49-F238E27FC236}">
              <a16:creationId xmlns:a16="http://schemas.microsoft.com/office/drawing/2014/main" id="{77691DBE-2ED1-4FA9-B4C1-6191976AAB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1</xdr:col>
      <xdr:colOff>771525</xdr:colOff>
      <xdr:row>23</xdr:row>
      <xdr:rowOff>0</xdr:rowOff>
    </xdr:from>
    <xdr:to>
      <xdr:col>7</xdr:col>
      <xdr:colOff>762000</xdr:colOff>
      <xdr:row>23</xdr:row>
      <xdr:rowOff>0</xdr:rowOff>
    </xdr:to>
    <xdr:graphicFrame macro="">
      <xdr:nvGraphicFramePr>
        <xdr:cNvPr id="66921889" name="Chart 10">
          <a:extLst>
            <a:ext uri="{FF2B5EF4-FFF2-40B4-BE49-F238E27FC236}">
              <a16:creationId xmlns:a16="http://schemas.microsoft.com/office/drawing/2014/main" id="{3C4D71B5-6EDB-4782-9526-AC4FBD73D8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1</xdr:col>
      <xdr:colOff>771525</xdr:colOff>
      <xdr:row>23</xdr:row>
      <xdr:rowOff>0</xdr:rowOff>
    </xdr:from>
    <xdr:to>
      <xdr:col>7</xdr:col>
      <xdr:colOff>762000</xdr:colOff>
      <xdr:row>23</xdr:row>
      <xdr:rowOff>0</xdr:rowOff>
    </xdr:to>
    <xdr:graphicFrame macro="">
      <xdr:nvGraphicFramePr>
        <xdr:cNvPr id="66921890" name="Chart 11">
          <a:extLst>
            <a:ext uri="{FF2B5EF4-FFF2-40B4-BE49-F238E27FC236}">
              <a16:creationId xmlns:a16="http://schemas.microsoft.com/office/drawing/2014/main" id="{3FCC7F62-B61B-466A-B7CB-3883AB9B47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1</xdr:col>
      <xdr:colOff>476250</xdr:colOff>
      <xdr:row>23</xdr:row>
      <xdr:rowOff>0</xdr:rowOff>
    </xdr:from>
    <xdr:to>
      <xdr:col>6</xdr:col>
      <xdr:colOff>123825</xdr:colOff>
      <xdr:row>23</xdr:row>
      <xdr:rowOff>0</xdr:rowOff>
    </xdr:to>
    <xdr:graphicFrame macro="">
      <xdr:nvGraphicFramePr>
        <xdr:cNvPr id="66921891" name="Chart 12">
          <a:extLst>
            <a:ext uri="{FF2B5EF4-FFF2-40B4-BE49-F238E27FC236}">
              <a16:creationId xmlns:a16="http://schemas.microsoft.com/office/drawing/2014/main" id="{68CE199A-1FC9-45CB-BFA2-09DEEBC988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1</xdr:col>
      <xdr:colOff>771525</xdr:colOff>
      <xdr:row>23</xdr:row>
      <xdr:rowOff>0</xdr:rowOff>
    </xdr:from>
    <xdr:to>
      <xdr:col>7</xdr:col>
      <xdr:colOff>762000</xdr:colOff>
      <xdr:row>23</xdr:row>
      <xdr:rowOff>0</xdr:rowOff>
    </xdr:to>
    <xdr:graphicFrame macro="">
      <xdr:nvGraphicFramePr>
        <xdr:cNvPr id="66921892" name="Chart 13">
          <a:extLst>
            <a:ext uri="{FF2B5EF4-FFF2-40B4-BE49-F238E27FC236}">
              <a16:creationId xmlns:a16="http://schemas.microsoft.com/office/drawing/2014/main" id="{E4EB045E-E91E-4B73-90AC-636F4A8DE1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0</xdr:col>
      <xdr:colOff>0</xdr:colOff>
      <xdr:row>61</xdr:row>
      <xdr:rowOff>104775</xdr:rowOff>
    </xdr:from>
    <xdr:to>
      <xdr:col>14</xdr:col>
      <xdr:colOff>304800</xdr:colOff>
      <xdr:row>77</xdr:row>
      <xdr:rowOff>85725</xdr:rowOff>
    </xdr:to>
    <xdr:graphicFrame macro="">
      <xdr:nvGraphicFramePr>
        <xdr:cNvPr id="66921893" name="Graf 9">
          <a:extLst>
            <a:ext uri="{FF2B5EF4-FFF2-40B4-BE49-F238E27FC236}">
              <a16:creationId xmlns:a16="http://schemas.microsoft.com/office/drawing/2014/main" id="{C39007F2-FA6F-4A74-963F-146C36A5FE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1</xdr:col>
      <xdr:colOff>771525</xdr:colOff>
      <xdr:row>23</xdr:row>
      <xdr:rowOff>0</xdr:rowOff>
    </xdr:from>
    <xdr:to>
      <xdr:col>7</xdr:col>
      <xdr:colOff>762000</xdr:colOff>
      <xdr:row>23</xdr:row>
      <xdr:rowOff>0</xdr:rowOff>
    </xdr:to>
    <xdr:graphicFrame macro="">
      <xdr:nvGraphicFramePr>
        <xdr:cNvPr id="66921894" name="Chart 1810">
          <a:extLst>
            <a:ext uri="{FF2B5EF4-FFF2-40B4-BE49-F238E27FC236}">
              <a16:creationId xmlns:a16="http://schemas.microsoft.com/office/drawing/2014/main" id="{62C07806-E801-4C64-95A4-C2E4DE1A00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1</xdr:col>
      <xdr:colOff>771525</xdr:colOff>
      <xdr:row>23</xdr:row>
      <xdr:rowOff>0</xdr:rowOff>
    </xdr:from>
    <xdr:to>
      <xdr:col>7</xdr:col>
      <xdr:colOff>762000</xdr:colOff>
      <xdr:row>23</xdr:row>
      <xdr:rowOff>0</xdr:rowOff>
    </xdr:to>
    <xdr:graphicFrame macro="">
      <xdr:nvGraphicFramePr>
        <xdr:cNvPr id="66921895" name="Chart 6">
          <a:extLst>
            <a:ext uri="{FF2B5EF4-FFF2-40B4-BE49-F238E27FC236}">
              <a16:creationId xmlns:a16="http://schemas.microsoft.com/office/drawing/2014/main" id="{E816B388-0054-48CE-8E8F-421192FBEF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1</xdr:col>
      <xdr:colOff>771525</xdr:colOff>
      <xdr:row>23</xdr:row>
      <xdr:rowOff>0</xdr:rowOff>
    </xdr:from>
    <xdr:to>
      <xdr:col>7</xdr:col>
      <xdr:colOff>762000</xdr:colOff>
      <xdr:row>23</xdr:row>
      <xdr:rowOff>0</xdr:rowOff>
    </xdr:to>
    <xdr:graphicFrame macro="">
      <xdr:nvGraphicFramePr>
        <xdr:cNvPr id="66921896" name="Chart 7">
          <a:extLst>
            <a:ext uri="{FF2B5EF4-FFF2-40B4-BE49-F238E27FC236}">
              <a16:creationId xmlns:a16="http://schemas.microsoft.com/office/drawing/2014/main" id="{805861A3-4A01-4C4F-99D2-F83CD7BAD1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1</xdr:col>
      <xdr:colOff>476250</xdr:colOff>
      <xdr:row>23</xdr:row>
      <xdr:rowOff>0</xdr:rowOff>
    </xdr:from>
    <xdr:to>
      <xdr:col>6</xdr:col>
      <xdr:colOff>123825</xdr:colOff>
      <xdr:row>23</xdr:row>
      <xdr:rowOff>0</xdr:rowOff>
    </xdr:to>
    <xdr:graphicFrame macro="">
      <xdr:nvGraphicFramePr>
        <xdr:cNvPr id="66921897" name="Chart 8">
          <a:extLst>
            <a:ext uri="{FF2B5EF4-FFF2-40B4-BE49-F238E27FC236}">
              <a16:creationId xmlns:a16="http://schemas.microsoft.com/office/drawing/2014/main" id="{8BA7CDFB-5F95-4D81-9342-E6F6A147A6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1</xdr:col>
      <xdr:colOff>771525</xdr:colOff>
      <xdr:row>23</xdr:row>
      <xdr:rowOff>0</xdr:rowOff>
    </xdr:from>
    <xdr:to>
      <xdr:col>7</xdr:col>
      <xdr:colOff>762000</xdr:colOff>
      <xdr:row>23</xdr:row>
      <xdr:rowOff>0</xdr:rowOff>
    </xdr:to>
    <xdr:graphicFrame macro="">
      <xdr:nvGraphicFramePr>
        <xdr:cNvPr id="66921898" name="Chart 9">
          <a:extLst>
            <a:ext uri="{FF2B5EF4-FFF2-40B4-BE49-F238E27FC236}">
              <a16:creationId xmlns:a16="http://schemas.microsoft.com/office/drawing/2014/main" id="{78C9735F-76B8-4147-A0E2-50F5B7DF36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1</xdr:col>
      <xdr:colOff>771525</xdr:colOff>
      <xdr:row>23</xdr:row>
      <xdr:rowOff>0</xdr:rowOff>
    </xdr:from>
    <xdr:to>
      <xdr:col>7</xdr:col>
      <xdr:colOff>762000</xdr:colOff>
      <xdr:row>23</xdr:row>
      <xdr:rowOff>0</xdr:rowOff>
    </xdr:to>
    <xdr:graphicFrame macro="">
      <xdr:nvGraphicFramePr>
        <xdr:cNvPr id="66921899" name="Chart 10">
          <a:extLst>
            <a:ext uri="{FF2B5EF4-FFF2-40B4-BE49-F238E27FC236}">
              <a16:creationId xmlns:a16="http://schemas.microsoft.com/office/drawing/2014/main" id="{DDA42FE6-297A-41C5-8A5D-CBAAB7DDCF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1</xdr:col>
      <xdr:colOff>771525</xdr:colOff>
      <xdr:row>23</xdr:row>
      <xdr:rowOff>0</xdr:rowOff>
    </xdr:from>
    <xdr:to>
      <xdr:col>7</xdr:col>
      <xdr:colOff>762000</xdr:colOff>
      <xdr:row>23</xdr:row>
      <xdr:rowOff>0</xdr:rowOff>
    </xdr:to>
    <xdr:graphicFrame macro="">
      <xdr:nvGraphicFramePr>
        <xdr:cNvPr id="66921900" name="Chart 11">
          <a:extLst>
            <a:ext uri="{FF2B5EF4-FFF2-40B4-BE49-F238E27FC236}">
              <a16:creationId xmlns:a16="http://schemas.microsoft.com/office/drawing/2014/main" id="{A159DC99-C475-4211-BA67-60F7745900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1</xdr:col>
      <xdr:colOff>476250</xdr:colOff>
      <xdr:row>23</xdr:row>
      <xdr:rowOff>0</xdr:rowOff>
    </xdr:from>
    <xdr:to>
      <xdr:col>6</xdr:col>
      <xdr:colOff>123825</xdr:colOff>
      <xdr:row>23</xdr:row>
      <xdr:rowOff>0</xdr:rowOff>
    </xdr:to>
    <xdr:graphicFrame macro="">
      <xdr:nvGraphicFramePr>
        <xdr:cNvPr id="66921901" name="Chart 12">
          <a:extLst>
            <a:ext uri="{FF2B5EF4-FFF2-40B4-BE49-F238E27FC236}">
              <a16:creationId xmlns:a16="http://schemas.microsoft.com/office/drawing/2014/main" id="{2B76A623-10CE-47CC-A296-017E56F94E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1</xdr:col>
      <xdr:colOff>771525</xdr:colOff>
      <xdr:row>23</xdr:row>
      <xdr:rowOff>0</xdr:rowOff>
    </xdr:from>
    <xdr:to>
      <xdr:col>7</xdr:col>
      <xdr:colOff>762000</xdr:colOff>
      <xdr:row>23</xdr:row>
      <xdr:rowOff>0</xdr:rowOff>
    </xdr:to>
    <xdr:graphicFrame macro="">
      <xdr:nvGraphicFramePr>
        <xdr:cNvPr id="66921902" name="Chart 13">
          <a:extLst>
            <a:ext uri="{FF2B5EF4-FFF2-40B4-BE49-F238E27FC236}">
              <a16:creationId xmlns:a16="http://schemas.microsoft.com/office/drawing/2014/main" id="{3EA82C21-09B4-4598-8E24-168D3E52F1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0</xdr:col>
      <xdr:colOff>0</xdr:colOff>
      <xdr:row>61</xdr:row>
      <xdr:rowOff>104775</xdr:rowOff>
    </xdr:from>
    <xdr:to>
      <xdr:col>14</xdr:col>
      <xdr:colOff>304800</xdr:colOff>
      <xdr:row>77</xdr:row>
      <xdr:rowOff>85725</xdr:rowOff>
    </xdr:to>
    <xdr:graphicFrame macro="">
      <xdr:nvGraphicFramePr>
        <xdr:cNvPr id="66921903" name="Graf 9">
          <a:extLst>
            <a:ext uri="{FF2B5EF4-FFF2-40B4-BE49-F238E27FC236}">
              <a16:creationId xmlns:a16="http://schemas.microsoft.com/office/drawing/2014/main" id="{0BF61CE3-DAAA-4C46-AA7C-485BCF8575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1</xdr:col>
      <xdr:colOff>771525</xdr:colOff>
      <xdr:row>23</xdr:row>
      <xdr:rowOff>0</xdr:rowOff>
    </xdr:from>
    <xdr:to>
      <xdr:col>7</xdr:col>
      <xdr:colOff>762000</xdr:colOff>
      <xdr:row>23</xdr:row>
      <xdr:rowOff>0</xdr:rowOff>
    </xdr:to>
    <xdr:graphicFrame macro="">
      <xdr:nvGraphicFramePr>
        <xdr:cNvPr id="66921904" name="Chart 1810">
          <a:extLst>
            <a:ext uri="{FF2B5EF4-FFF2-40B4-BE49-F238E27FC236}">
              <a16:creationId xmlns:a16="http://schemas.microsoft.com/office/drawing/2014/main" id="{1F009057-AE17-4099-9F3C-421A682446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1</xdr:col>
      <xdr:colOff>771525</xdr:colOff>
      <xdr:row>23</xdr:row>
      <xdr:rowOff>0</xdr:rowOff>
    </xdr:from>
    <xdr:to>
      <xdr:col>7</xdr:col>
      <xdr:colOff>762000</xdr:colOff>
      <xdr:row>23</xdr:row>
      <xdr:rowOff>0</xdr:rowOff>
    </xdr:to>
    <xdr:graphicFrame macro="">
      <xdr:nvGraphicFramePr>
        <xdr:cNvPr id="66921905" name="Chart 3549">
          <a:extLst>
            <a:ext uri="{FF2B5EF4-FFF2-40B4-BE49-F238E27FC236}">
              <a16:creationId xmlns:a16="http://schemas.microsoft.com/office/drawing/2014/main" id="{52A4ED2C-CD18-4E8B-B858-B7328C254D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1</xdr:col>
      <xdr:colOff>771525</xdr:colOff>
      <xdr:row>23</xdr:row>
      <xdr:rowOff>0</xdr:rowOff>
    </xdr:from>
    <xdr:to>
      <xdr:col>7</xdr:col>
      <xdr:colOff>762000</xdr:colOff>
      <xdr:row>23</xdr:row>
      <xdr:rowOff>0</xdr:rowOff>
    </xdr:to>
    <xdr:graphicFrame macro="">
      <xdr:nvGraphicFramePr>
        <xdr:cNvPr id="66921906" name="Chart 6">
          <a:extLst>
            <a:ext uri="{FF2B5EF4-FFF2-40B4-BE49-F238E27FC236}">
              <a16:creationId xmlns:a16="http://schemas.microsoft.com/office/drawing/2014/main" id="{CD9E5948-EB4C-4287-AE07-AFA8FA4373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1</xdr:col>
      <xdr:colOff>771525</xdr:colOff>
      <xdr:row>23</xdr:row>
      <xdr:rowOff>0</xdr:rowOff>
    </xdr:from>
    <xdr:to>
      <xdr:col>7</xdr:col>
      <xdr:colOff>762000</xdr:colOff>
      <xdr:row>23</xdr:row>
      <xdr:rowOff>0</xdr:rowOff>
    </xdr:to>
    <xdr:graphicFrame macro="">
      <xdr:nvGraphicFramePr>
        <xdr:cNvPr id="66921907" name="Chart 7">
          <a:extLst>
            <a:ext uri="{FF2B5EF4-FFF2-40B4-BE49-F238E27FC236}">
              <a16:creationId xmlns:a16="http://schemas.microsoft.com/office/drawing/2014/main" id="{B1876E6F-7B24-475E-825B-8FC1027543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1</xdr:col>
      <xdr:colOff>476250</xdr:colOff>
      <xdr:row>23</xdr:row>
      <xdr:rowOff>0</xdr:rowOff>
    </xdr:from>
    <xdr:to>
      <xdr:col>6</xdr:col>
      <xdr:colOff>123825</xdr:colOff>
      <xdr:row>23</xdr:row>
      <xdr:rowOff>0</xdr:rowOff>
    </xdr:to>
    <xdr:graphicFrame macro="">
      <xdr:nvGraphicFramePr>
        <xdr:cNvPr id="66921908" name="Chart 8">
          <a:extLst>
            <a:ext uri="{FF2B5EF4-FFF2-40B4-BE49-F238E27FC236}">
              <a16:creationId xmlns:a16="http://schemas.microsoft.com/office/drawing/2014/main" id="{4A914835-AA10-4547-9BDE-C07C64FE20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1</xdr:col>
      <xdr:colOff>771525</xdr:colOff>
      <xdr:row>23</xdr:row>
      <xdr:rowOff>0</xdr:rowOff>
    </xdr:from>
    <xdr:to>
      <xdr:col>7</xdr:col>
      <xdr:colOff>762000</xdr:colOff>
      <xdr:row>23</xdr:row>
      <xdr:rowOff>0</xdr:rowOff>
    </xdr:to>
    <xdr:graphicFrame macro="">
      <xdr:nvGraphicFramePr>
        <xdr:cNvPr id="66921909" name="Chart 9">
          <a:extLst>
            <a:ext uri="{FF2B5EF4-FFF2-40B4-BE49-F238E27FC236}">
              <a16:creationId xmlns:a16="http://schemas.microsoft.com/office/drawing/2014/main" id="{E0161523-E414-4573-834F-4930A27173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1</xdr:col>
      <xdr:colOff>771525</xdr:colOff>
      <xdr:row>23</xdr:row>
      <xdr:rowOff>0</xdr:rowOff>
    </xdr:from>
    <xdr:to>
      <xdr:col>7</xdr:col>
      <xdr:colOff>762000</xdr:colOff>
      <xdr:row>23</xdr:row>
      <xdr:rowOff>0</xdr:rowOff>
    </xdr:to>
    <xdr:graphicFrame macro="">
      <xdr:nvGraphicFramePr>
        <xdr:cNvPr id="66921910" name="Chart 10">
          <a:extLst>
            <a:ext uri="{FF2B5EF4-FFF2-40B4-BE49-F238E27FC236}">
              <a16:creationId xmlns:a16="http://schemas.microsoft.com/office/drawing/2014/main" id="{127F9747-7902-48A0-B363-3A1ED9A2B7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1</xdr:col>
      <xdr:colOff>771525</xdr:colOff>
      <xdr:row>23</xdr:row>
      <xdr:rowOff>0</xdr:rowOff>
    </xdr:from>
    <xdr:to>
      <xdr:col>7</xdr:col>
      <xdr:colOff>762000</xdr:colOff>
      <xdr:row>23</xdr:row>
      <xdr:rowOff>0</xdr:rowOff>
    </xdr:to>
    <xdr:graphicFrame macro="">
      <xdr:nvGraphicFramePr>
        <xdr:cNvPr id="66921911" name="Chart 11">
          <a:extLst>
            <a:ext uri="{FF2B5EF4-FFF2-40B4-BE49-F238E27FC236}">
              <a16:creationId xmlns:a16="http://schemas.microsoft.com/office/drawing/2014/main" id="{EDCED966-8D07-4B81-B4EE-C493D4E1C8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1</xdr:col>
      <xdr:colOff>476250</xdr:colOff>
      <xdr:row>23</xdr:row>
      <xdr:rowOff>0</xdr:rowOff>
    </xdr:from>
    <xdr:to>
      <xdr:col>6</xdr:col>
      <xdr:colOff>123825</xdr:colOff>
      <xdr:row>23</xdr:row>
      <xdr:rowOff>0</xdr:rowOff>
    </xdr:to>
    <xdr:graphicFrame macro="">
      <xdr:nvGraphicFramePr>
        <xdr:cNvPr id="66921912" name="Chart 12">
          <a:extLst>
            <a:ext uri="{FF2B5EF4-FFF2-40B4-BE49-F238E27FC236}">
              <a16:creationId xmlns:a16="http://schemas.microsoft.com/office/drawing/2014/main" id="{F924D5B2-1734-4FAD-96EF-81128CF882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1</xdr:col>
      <xdr:colOff>771525</xdr:colOff>
      <xdr:row>23</xdr:row>
      <xdr:rowOff>0</xdr:rowOff>
    </xdr:from>
    <xdr:to>
      <xdr:col>7</xdr:col>
      <xdr:colOff>762000</xdr:colOff>
      <xdr:row>23</xdr:row>
      <xdr:rowOff>0</xdr:rowOff>
    </xdr:to>
    <xdr:graphicFrame macro="">
      <xdr:nvGraphicFramePr>
        <xdr:cNvPr id="66921913" name="Chart 13">
          <a:extLst>
            <a:ext uri="{FF2B5EF4-FFF2-40B4-BE49-F238E27FC236}">
              <a16:creationId xmlns:a16="http://schemas.microsoft.com/office/drawing/2014/main" id="{AB3AC2CA-5C6F-4837-9826-25A6AEA187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0</xdr:col>
      <xdr:colOff>0</xdr:colOff>
      <xdr:row>61</xdr:row>
      <xdr:rowOff>104775</xdr:rowOff>
    </xdr:from>
    <xdr:to>
      <xdr:col>14</xdr:col>
      <xdr:colOff>304800</xdr:colOff>
      <xdr:row>77</xdr:row>
      <xdr:rowOff>85725</xdr:rowOff>
    </xdr:to>
    <xdr:graphicFrame macro="">
      <xdr:nvGraphicFramePr>
        <xdr:cNvPr id="66921914" name="Graf 9">
          <a:extLst>
            <a:ext uri="{FF2B5EF4-FFF2-40B4-BE49-F238E27FC236}">
              <a16:creationId xmlns:a16="http://schemas.microsoft.com/office/drawing/2014/main" id="{C8130C12-6FC0-4A5C-ABF1-64E8836DE8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1</xdr:col>
      <xdr:colOff>771525</xdr:colOff>
      <xdr:row>23</xdr:row>
      <xdr:rowOff>0</xdr:rowOff>
    </xdr:from>
    <xdr:to>
      <xdr:col>7</xdr:col>
      <xdr:colOff>762000</xdr:colOff>
      <xdr:row>23</xdr:row>
      <xdr:rowOff>0</xdr:rowOff>
    </xdr:to>
    <xdr:graphicFrame macro="">
      <xdr:nvGraphicFramePr>
        <xdr:cNvPr id="66921915" name="Chart 1810">
          <a:extLst>
            <a:ext uri="{FF2B5EF4-FFF2-40B4-BE49-F238E27FC236}">
              <a16:creationId xmlns:a16="http://schemas.microsoft.com/office/drawing/2014/main" id="{E22AA898-03CC-4C84-9905-C2F6942DD4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1</xdr:col>
      <xdr:colOff>771525</xdr:colOff>
      <xdr:row>23</xdr:row>
      <xdr:rowOff>0</xdr:rowOff>
    </xdr:from>
    <xdr:to>
      <xdr:col>7</xdr:col>
      <xdr:colOff>762000</xdr:colOff>
      <xdr:row>23</xdr:row>
      <xdr:rowOff>0</xdr:rowOff>
    </xdr:to>
    <xdr:graphicFrame macro="">
      <xdr:nvGraphicFramePr>
        <xdr:cNvPr id="66921916" name="Chart 6">
          <a:extLst>
            <a:ext uri="{FF2B5EF4-FFF2-40B4-BE49-F238E27FC236}">
              <a16:creationId xmlns:a16="http://schemas.microsoft.com/office/drawing/2014/main" id="{EDDF1420-7529-46A5-B80B-5C6BE58EA8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1</xdr:col>
      <xdr:colOff>771525</xdr:colOff>
      <xdr:row>23</xdr:row>
      <xdr:rowOff>0</xdr:rowOff>
    </xdr:from>
    <xdr:to>
      <xdr:col>7</xdr:col>
      <xdr:colOff>762000</xdr:colOff>
      <xdr:row>23</xdr:row>
      <xdr:rowOff>0</xdr:rowOff>
    </xdr:to>
    <xdr:graphicFrame macro="">
      <xdr:nvGraphicFramePr>
        <xdr:cNvPr id="66921917" name="Chart 7">
          <a:extLst>
            <a:ext uri="{FF2B5EF4-FFF2-40B4-BE49-F238E27FC236}">
              <a16:creationId xmlns:a16="http://schemas.microsoft.com/office/drawing/2014/main" id="{0DD486B6-85E5-4555-896A-D2F905D618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1</xdr:col>
      <xdr:colOff>476250</xdr:colOff>
      <xdr:row>23</xdr:row>
      <xdr:rowOff>0</xdr:rowOff>
    </xdr:from>
    <xdr:to>
      <xdr:col>6</xdr:col>
      <xdr:colOff>123825</xdr:colOff>
      <xdr:row>23</xdr:row>
      <xdr:rowOff>0</xdr:rowOff>
    </xdr:to>
    <xdr:graphicFrame macro="">
      <xdr:nvGraphicFramePr>
        <xdr:cNvPr id="66921918" name="Chart 8">
          <a:extLst>
            <a:ext uri="{FF2B5EF4-FFF2-40B4-BE49-F238E27FC236}">
              <a16:creationId xmlns:a16="http://schemas.microsoft.com/office/drawing/2014/main" id="{AE4D05E5-E8AD-446B-A820-F7A773B3A3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1</xdr:col>
      <xdr:colOff>771525</xdr:colOff>
      <xdr:row>23</xdr:row>
      <xdr:rowOff>0</xdr:rowOff>
    </xdr:from>
    <xdr:to>
      <xdr:col>7</xdr:col>
      <xdr:colOff>762000</xdr:colOff>
      <xdr:row>23</xdr:row>
      <xdr:rowOff>0</xdr:rowOff>
    </xdr:to>
    <xdr:graphicFrame macro="">
      <xdr:nvGraphicFramePr>
        <xdr:cNvPr id="66921919" name="Chart 9">
          <a:extLst>
            <a:ext uri="{FF2B5EF4-FFF2-40B4-BE49-F238E27FC236}">
              <a16:creationId xmlns:a16="http://schemas.microsoft.com/office/drawing/2014/main" id="{7AF53A86-1ECF-4E48-A022-B02D4392F1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1</xdr:col>
      <xdr:colOff>771525</xdr:colOff>
      <xdr:row>23</xdr:row>
      <xdr:rowOff>0</xdr:rowOff>
    </xdr:from>
    <xdr:to>
      <xdr:col>7</xdr:col>
      <xdr:colOff>762000</xdr:colOff>
      <xdr:row>23</xdr:row>
      <xdr:rowOff>0</xdr:rowOff>
    </xdr:to>
    <xdr:graphicFrame macro="">
      <xdr:nvGraphicFramePr>
        <xdr:cNvPr id="66921920" name="Chart 10">
          <a:extLst>
            <a:ext uri="{FF2B5EF4-FFF2-40B4-BE49-F238E27FC236}">
              <a16:creationId xmlns:a16="http://schemas.microsoft.com/office/drawing/2014/main" id="{B699D28C-B25A-4757-AC83-7CB40A62C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1</xdr:col>
      <xdr:colOff>771525</xdr:colOff>
      <xdr:row>23</xdr:row>
      <xdr:rowOff>0</xdr:rowOff>
    </xdr:from>
    <xdr:to>
      <xdr:col>7</xdr:col>
      <xdr:colOff>762000</xdr:colOff>
      <xdr:row>23</xdr:row>
      <xdr:rowOff>0</xdr:rowOff>
    </xdr:to>
    <xdr:graphicFrame macro="">
      <xdr:nvGraphicFramePr>
        <xdr:cNvPr id="66921921" name="Chart 11">
          <a:extLst>
            <a:ext uri="{FF2B5EF4-FFF2-40B4-BE49-F238E27FC236}">
              <a16:creationId xmlns:a16="http://schemas.microsoft.com/office/drawing/2014/main" id="{8D15315B-C487-4BD6-AFDE-6DD3B28053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1</xdr:col>
      <xdr:colOff>476250</xdr:colOff>
      <xdr:row>23</xdr:row>
      <xdr:rowOff>0</xdr:rowOff>
    </xdr:from>
    <xdr:to>
      <xdr:col>6</xdr:col>
      <xdr:colOff>123825</xdr:colOff>
      <xdr:row>23</xdr:row>
      <xdr:rowOff>0</xdr:rowOff>
    </xdr:to>
    <xdr:graphicFrame macro="">
      <xdr:nvGraphicFramePr>
        <xdr:cNvPr id="66921922" name="Chart 12">
          <a:extLst>
            <a:ext uri="{FF2B5EF4-FFF2-40B4-BE49-F238E27FC236}">
              <a16:creationId xmlns:a16="http://schemas.microsoft.com/office/drawing/2014/main" id="{D33F4419-143C-41E4-8981-93403CB1AB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1</xdr:col>
      <xdr:colOff>771525</xdr:colOff>
      <xdr:row>23</xdr:row>
      <xdr:rowOff>0</xdr:rowOff>
    </xdr:from>
    <xdr:to>
      <xdr:col>7</xdr:col>
      <xdr:colOff>762000</xdr:colOff>
      <xdr:row>23</xdr:row>
      <xdr:rowOff>0</xdr:rowOff>
    </xdr:to>
    <xdr:graphicFrame macro="">
      <xdr:nvGraphicFramePr>
        <xdr:cNvPr id="66921923" name="Chart 13">
          <a:extLst>
            <a:ext uri="{FF2B5EF4-FFF2-40B4-BE49-F238E27FC236}">
              <a16:creationId xmlns:a16="http://schemas.microsoft.com/office/drawing/2014/main" id="{58ABDE66-6747-40BC-83DB-976929E9E3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0</xdr:col>
      <xdr:colOff>0</xdr:colOff>
      <xdr:row>61</xdr:row>
      <xdr:rowOff>104775</xdr:rowOff>
    </xdr:from>
    <xdr:to>
      <xdr:col>14</xdr:col>
      <xdr:colOff>304800</xdr:colOff>
      <xdr:row>77</xdr:row>
      <xdr:rowOff>85725</xdr:rowOff>
    </xdr:to>
    <xdr:graphicFrame macro="">
      <xdr:nvGraphicFramePr>
        <xdr:cNvPr id="66921924" name="Graf 9">
          <a:extLst>
            <a:ext uri="{FF2B5EF4-FFF2-40B4-BE49-F238E27FC236}">
              <a16:creationId xmlns:a16="http://schemas.microsoft.com/office/drawing/2014/main" id="{1741DDD5-F4BB-44D6-A9AA-7CFD3D1774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1</xdr:col>
      <xdr:colOff>771525</xdr:colOff>
      <xdr:row>23</xdr:row>
      <xdr:rowOff>0</xdr:rowOff>
    </xdr:from>
    <xdr:to>
      <xdr:col>7</xdr:col>
      <xdr:colOff>762000</xdr:colOff>
      <xdr:row>23</xdr:row>
      <xdr:rowOff>0</xdr:rowOff>
    </xdr:to>
    <xdr:graphicFrame macro="">
      <xdr:nvGraphicFramePr>
        <xdr:cNvPr id="66921925" name="Chart 1810">
          <a:extLst>
            <a:ext uri="{FF2B5EF4-FFF2-40B4-BE49-F238E27FC236}">
              <a16:creationId xmlns:a16="http://schemas.microsoft.com/office/drawing/2014/main" id="{C68E7CC4-DB1A-4ABD-B307-89DA99B2B3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1</xdr:col>
      <xdr:colOff>771525</xdr:colOff>
      <xdr:row>23</xdr:row>
      <xdr:rowOff>0</xdr:rowOff>
    </xdr:from>
    <xdr:to>
      <xdr:col>7</xdr:col>
      <xdr:colOff>762000</xdr:colOff>
      <xdr:row>23</xdr:row>
      <xdr:rowOff>0</xdr:rowOff>
    </xdr:to>
    <xdr:graphicFrame macro="">
      <xdr:nvGraphicFramePr>
        <xdr:cNvPr id="66921926" name="Chart 3549">
          <a:extLst>
            <a:ext uri="{FF2B5EF4-FFF2-40B4-BE49-F238E27FC236}">
              <a16:creationId xmlns:a16="http://schemas.microsoft.com/office/drawing/2014/main" id="{060E2E7F-36E2-496C-A3A9-E34BD38C14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1</xdr:col>
      <xdr:colOff>771525</xdr:colOff>
      <xdr:row>23</xdr:row>
      <xdr:rowOff>0</xdr:rowOff>
    </xdr:from>
    <xdr:to>
      <xdr:col>7</xdr:col>
      <xdr:colOff>762000</xdr:colOff>
      <xdr:row>23</xdr:row>
      <xdr:rowOff>0</xdr:rowOff>
    </xdr:to>
    <xdr:graphicFrame macro="">
      <xdr:nvGraphicFramePr>
        <xdr:cNvPr id="66921927" name="Chart 6">
          <a:extLst>
            <a:ext uri="{FF2B5EF4-FFF2-40B4-BE49-F238E27FC236}">
              <a16:creationId xmlns:a16="http://schemas.microsoft.com/office/drawing/2014/main" id="{FDC0C01B-D782-481F-87DB-96324161E7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1</xdr:col>
      <xdr:colOff>771525</xdr:colOff>
      <xdr:row>23</xdr:row>
      <xdr:rowOff>0</xdr:rowOff>
    </xdr:from>
    <xdr:to>
      <xdr:col>7</xdr:col>
      <xdr:colOff>762000</xdr:colOff>
      <xdr:row>23</xdr:row>
      <xdr:rowOff>0</xdr:rowOff>
    </xdr:to>
    <xdr:graphicFrame macro="">
      <xdr:nvGraphicFramePr>
        <xdr:cNvPr id="66921928" name="Chart 7">
          <a:extLst>
            <a:ext uri="{FF2B5EF4-FFF2-40B4-BE49-F238E27FC236}">
              <a16:creationId xmlns:a16="http://schemas.microsoft.com/office/drawing/2014/main" id="{71DF388B-382C-4B69-83F7-E028D4633D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1</xdr:col>
      <xdr:colOff>476250</xdr:colOff>
      <xdr:row>23</xdr:row>
      <xdr:rowOff>0</xdr:rowOff>
    </xdr:from>
    <xdr:to>
      <xdr:col>6</xdr:col>
      <xdr:colOff>123825</xdr:colOff>
      <xdr:row>23</xdr:row>
      <xdr:rowOff>0</xdr:rowOff>
    </xdr:to>
    <xdr:graphicFrame macro="">
      <xdr:nvGraphicFramePr>
        <xdr:cNvPr id="66921929" name="Chart 8">
          <a:extLst>
            <a:ext uri="{FF2B5EF4-FFF2-40B4-BE49-F238E27FC236}">
              <a16:creationId xmlns:a16="http://schemas.microsoft.com/office/drawing/2014/main" id="{09B2EE6C-5C74-4D51-8B3D-D3ADAD3230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1</xdr:col>
      <xdr:colOff>771525</xdr:colOff>
      <xdr:row>23</xdr:row>
      <xdr:rowOff>0</xdr:rowOff>
    </xdr:from>
    <xdr:to>
      <xdr:col>7</xdr:col>
      <xdr:colOff>762000</xdr:colOff>
      <xdr:row>23</xdr:row>
      <xdr:rowOff>0</xdr:rowOff>
    </xdr:to>
    <xdr:graphicFrame macro="">
      <xdr:nvGraphicFramePr>
        <xdr:cNvPr id="66921930" name="Chart 12099">
          <a:extLst>
            <a:ext uri="{FF2B5EF4-FFF2-40B4-BE49-F238E27FC236}">
              <a16:creationId xmlns:a16="http://schemas.microsoft.com/office/drawing/2014/main" id="{F57959EF-3134-4490-BEE2-DFE3ECA55D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1</xdr:col>
      <xdr:colOff>771525</xdr:colOff>
      <xdr:row>23</xdr:row>
      <xdr:rowOff>0</xdr:rowOff>
    </xdr:from>
    <xdr:to>
      <xdr:col>7</xdr:col>
      <xdr:colOff>762000</xdr:colOff>
      <xdr:row>23</xdr:row>
      <xdr:rowOff>0</xdr:rowOff>
    </xdr:to>
    <xdr:graphicFrame macro="">
      <xdr:nvGraphicFramePr>
        <xdr:cNvPr id="66921931" name="Chart 17247">
          <a:extLst>
            <a:ext uri="{FF2B5EF4-FFF2-40B4-BE49-F238E27FC236}">
              <a16:creationId xmlns:a16="http://schemas.microsoft.com/office/drawing/2014/main" id="{D98C1440-804C-4A2B-8C16-6D952808F1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1</xdr:col>
      <xdr:colOff>771525</xdr:colOff>
      <xdr:row>23</xdr:row>
      <xdr:rowOff>0</xdr:rowOff>
    </xdr:from>
    <xdr:to>
      <xdr:col>7</xdr:col>
      <xdr:colOff>762000</xdr:colOff>
      <xdr:row>23</xdr:row>
      <xdr:rowOff>0</xdr:rowOff>
    </xdr:to>
    <xdr:graphicFrame macro="">
      <xdr:nvGraphicFramePr>
        <xdr:cNvPr id="66921932" name="Chart 21882">
          <a:extLst>
            <a:ext uri="{FF2B5EF4-FFF2-40B4-BE49-F238E27FC236}">
              <a16:creationId xmlns:a16="http://schemas.microsoft.com/office/drawing/2014/main" id="{142BA005-629B-4F97-9AE9-BA95184583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1</xdr:col>
      <xdr:colOff>771525</xdr:colOff>
      <xdr:row>23</xdr:row>
      <xdr:rowOff>0</xdr:rowOff>
    </xdr:from>
    <xdr:to>
      <xdr:col>7</xdr:col>
      <xdr:colOff>762000</xdr:colOff>
      <xdr:row>23</xdr:row>
      <xdr:rowOff>0</xdr:rowOff>
    </xdr:to>
    <xdr:graphicFrame macro="">
      <xdr:nvGraphicFramePr>
        <xdr:cNvPr id="66921933" name="Chart 23595">
          <a:extLst>
            <a:ext uri="{FF2B5EF4-FFF2-40B4-BE49-F238E27FC236}">
              <a16:creationId xmlns:a16="http://schemas.microsoft.com/office/drawing/2014/main" id="{69A87339-F9E3-413C-8153-02DD41A3C4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1</xdr:col>
      <xdr:colOff>771525</xdr:colOff>
      <xdr:row>23</xdr:row>
      <xdr:rowOff>0</xdr:rowOff>
    </xdr:from>
    <xdr:to>
      <xdr:col>7</xdr:col>
      <xdr:colOff>762000</xdr:colOff>
      <xdr:row>23</xdr:row>
      <xdr:rowOff>0</xdr:rowOff>
    </xdr:to>
    <xdr:graphicFrame macro="">
      <xdr:nvGraphicFramePr>
        <xdr:cNvPr id="66921934" name="Chart 6">
          <a:extLst>
            <a:ext uri="{FF2B5EF4-FFF2-40B4-BE49-F238E27FC236}">
              <a16:creationId xmlns:a16="http://schemas.microsoft.com/office/drawing/2014/main" id="{43435E94-B090-4B6A-9576-E55F59DA3B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1</xdr:col>
      <xdr:colOff>771525</xdr:colOff>
      <xdr:row>23</xdr:row>
      <xdr:rowOff>0</xdr:rowOff>
    </xdr:from>
    <xdr:to>
      <xdr:col>7</xdr:col>
      <xdr:colOff>762000</xdr:colOff>
      <xdr:row>23</xdr:row>
      <xdr:rowOff>0</xdr:rowOff>
    </xdr:to>
    <xdr:graphicFrame macro="">
      <xdr:nvGraphicFramePr>
        <xdr:cNvPr id="66921935" name="Chart 7">
          <a:extLst>
            <a:ext uri="{FF2B5EF4-FFF2-40B4-BE49-F238E27FC236}">
              <a16:creationId xmlns:a16="http://schemas.microsoft.com/office/drawing/2014/main" id="{46819D4D-1E9B-42D9-B30F-1ABF69E14B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1</xdr:col>
      <xdr:colOff>476250</xdr:colOff>
      <xdr:row>23</xdr:row>
      <xdr:rowOff>0</xdr:rowOff>
    </xdr:from>
    <xdr:to>
      <xdr:col>6</xdr:col>
      <xdr:colOff>123825</xdr:colOff>
      <xdr:row>23</xdr:row>
      <xdr:rowOff>0</xdr:rowOff>
    </xdr:to>
    <xdr:graphicFrame macro="">
      <xdr:nvGraphicFramePr>
        <xdr:cNvPr id="66921936" name="Chart 8">
          <a:extLst>
            <a:ext uri="{FF2B5EF4-FFF2-40B4-BE49-F238E27FC236}">
              <a16:creationId xmlns:a16="http://schemas.microsoft.com/office/drawing/2014/main" id="{291B6107-E73C-4313-B900-E6C6F1C920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1</xdr:col>
      <xdr:colOff>771525</xdr:colOff>
      <xdr:row>23</xdr:row>
      <xdr:rowOff>0</xdr:rowOff>
    </xdr:from>
    <xdr:to>
      <xdr:col>7</xdr:col>
      <xdr:colOff>762000</xdr:colOff>
      <xdr:row>23</xdr:row>
      <xdr:rowOff>0</xdr:rowOff>
    </xdr:to>
    <xdr:graphicFrame macro="">
      <xdr:nvGraphicFramePr>
        <xdr:cNvPr id="66921937" name="Chart 26874">
          <a:extLst>
            <a:ext uri="{FF2B5EF4-FFF2-40B4-BE49-F238E27FC236}">
              <a16:creationId xmlns:a16="http://schemas.microsoft.com/office/drawing/2014/main" id="{ED9CB96C-F410-4E01-AB77-9CE196B8FB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1</xdr:col>
      <xdr:colOff>771525</xdr:colOff>
      <xdr:row>23</xdr:row>
      <xdr:rowOff>0</xdr:rowOff>
    </xdr:from>
    <xdr:to>
      <xdr:col>7</xdr:col>
      <xdr:colOff>762000</xdr:colOff>
      <xdr:row>23</xdr:row>
      <xdr:rowOff>0</xdr:rowOff>
    </xdr:to>
    <xdr:graphicFrame macro="">
      <xdr:nvGraphicFramePr>
        <xdr:cNvPr id="66921938" name="Chart 6">
          <a:extLst>
            <a:ext uri="{FF2B5EF4-FFF2-40B4-BE49-F238E27FC236}">
              <a16:creationId xmlns:a16="http://schemas.microsoft.com/office/drawing/2014/main" id="{8B7B9CA9-4551-4AA2-9509-3956152EC2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1</xdr:col>
      <xdr:colOff>771525</xdr:colOff>
      <xdr:row>23</xdr:row>
      <xdr:rowOff>0</xdr:rowOff>
    </xdr:from>
    <xdr:to>
      <xdr:col>7</xdr:col>
      <xdr:colOff>762000</xdr:colOff>
      <xdr:row>23</xdr:row>
      <xdr:rowOff>0</xdr:rowOff>
    </xdr:to>
    <xdr:graphicFrame macro="">
      <xdr:nvGraphicFramePr>
        <xdr:cNvPr id="66921939" name="Chart 7">
          <a:extLst>
            <a:ext uri="{FF2B5EF4-FFF2-40B4-BE49-F238E27FC236}">
              <a16:creationId xmlns:a16="http://schemas.microsoft.com/office/drawing/2014/main" id="{A0938815-8FCE-4372-B41E-5B66029D02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1</xdr:col>
      <xdr:colOff>476250</xdr:colOff>
      <xdr:row>23</xdr:row>
      <xdr:rowOff>0</xdr:rowOff>
    </xdr:from>
    <xdr:to>
      <xdr:col>6</xdr:col>
      <xdr:colOff>123825</xdr:colOff>
      <xdr:row>23</xdr:row>
      <xdr:rowOff>0</xdr:rowOff>
    </xdr:to>
    <xdr:graphicFrame macro="">
      <xdr:nvGraphicFramePr>
        <xdr:cNvPr id="66921940" name="Chart 8">
          <a:extLst>
            <a:ext uri="{FF2B5EF4-FFF2-40B4-BE49-F238E27FC236}">
              <a16:creationId xmlns:a16="http://schemas.microsoft.com/office/drawing/2014/main" id="{92CBB8C0-4631-49C3-93AD-D1D2F66FAB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1</xdr:col>
      <xdr:colOff>771525</xdr:colOff>
      <xdr:row>23</xdr:row>
      <xdr:rowOff>0</xdr:rowOff>
    </xdr:from>
    <xdr:to>
      <xdr:col>7</xdr:col>
      <xdr:colOff>762000</xdr:colOff>
      <xdr:row>23</xdr:row>
      <xdr:rowOff>0</xdr:rowOff>
    </xdr:to>
    <xdr:graphicFrame macro="">
      <xdr:nvGraphicFramePr>
        <xdr:cNvPr id="66921941" name="Chart 9">
          <a:extLst>
            <a:ext uri="{FF2B5EF4-FFF2-40B4-BE49-F238E27FC236}">
              <a16:creationId xmlns:a16="http://schemas.microsoft.com/office/drawing/2014/main" id="{E9B8F99C-28F3-4429-984D-5E0E0B4E64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1</xdr:col>
      <xdr:colOff>771525</xdr:colOff>
      <xdr:row>23</xdr:row>
      <xdr:rowOff>0</xdr:rowOff>
    </xdr:from>
    <xdr:to>
      <xdr:col>7</xdr:col>
      <xdr:colOff>762000</xdr:colOff>
      <xdr:row>23</xdr:row>
      <xdr:rowOff>0</xdr:rowOff>
    </xdr:to>
    <xdr:graphicFrame macro="">
      <xdr:nvGraphicFramePr>
        <xdr:cNvPr id="66921942" name="Chart 10">
          <a:extLst>
            <a:ext uri="{FF2B5EF4-FFF2-40B4-BE49-F238E27FC236}">
              <a16:creationId xmlns:a16="http://schemas.microsoft.com/office/drawing/2014/main" id="{978F1CEF-B836-444F-9B13-51CC7FF8FB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1</xdr:col>
      <xdr:colOff>771525</xdr:colOff>
      <xdr:row>23</xdr:row>
      <xdr:rowOff>0</xdr:rowOff>
    </xdr:from>
    <xdr:to>
      <xdr:col>7</xdr:col>
      <xdr:colOff>762000</xdr:colOff>
      <xdr:row>23</xdr:row>
      <xdr:rowOff>0</xdr:rowOff>
    </xdr:to>
    <xdr:graphicFrame macro="">
      <xdr:nvGraphicFramePr>
        <xdr:cNvPr id="66921943" name="Chart 11">
          <a:extLst>
            <a:ext uri="{FF2B5EF4-FFF2-40B4-BE49-F238E27FC236}">
              <a16:creationId xmlns:a16="http://schemas.microsoft.com/office/drawing/2014/main" id="{810CBD17-A019-45FA-8ACE-5888574039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1</xdr:col>
      <xdr:colOff>476250</xdr:colOff>
      <xdr:row>23</xdr:row>
      <xdr:rowOff>0</xdr:rowOff>
    </xdr:from>
    <xdr:to>
      <xdr:col>6</xdr:col>
      <xdr:colOff>123825</xdr:colOff>
      <xdr:row>23</xdr:row>
      <xdr:rowOff>0</xdr:rowOff>
    </xdr:to>
    <xdr:graphicFrame macro="">
      <xdr:nvGraphicFramePr>
        <xdr:cNvPr id="66921944" name="Chart 12">
          <a:extLst>
            <a:ext uri="{FF2B5EF4-FFF2-40B4-BE49-F238E27FC236}">
              <a16:creationId xmlns:a16="http://schemas.microsoft.com/office/drawing/2014/main" id="{470F9B9B-E07E-4937-8C5F-D34A245171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1</xdr:col>
      <xdr:colOff>771525</xdr:colOff>
      <xdr:row>23</xdr:row>
      <xdr:rowOff>0</xdr:rowOff>
    </xdr:from>
    <xdr:to>
      <xdr:col>7</xdr:col>
      <xdr:colOff>762000</xdr:colOff>
      <xdr:row>23</xdr:row>
      <xdr:rowOff>0</xdr:rowOff>
    </xdr:to>
    <xdr:graphicFrame macro="">
      <xdr:nvGraphicFramePr>
        <xdr:cNvPr id="66921945" name="Chart 13">
          <a:extLst>
            <a:ext uri="{FF2B5EF4-FFF2-40B4-BE49-F238E27FC236}">
              <a16:creationId xmlns:a16="http://schemas.microsoft.com/office/drawing/2014/main" id="{066BD131-129F-443C-BDD3-A567F06F72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0</xdr:col>
      <xdr:colOff>0</xdr:colOff>
      <xdr:row>61</xdr:row>
      <xdr:rowOff>104775</xdr:rowOff>
    </xdr:from>
    <xdr:to>
      <xdr:col>14</xdr:col>
      <xdr:colOff>304800</xdr:colOff>
      <xdr:row>77</xdr:row>
      <xdr:rowOff>85725</xdr:rowOff>
    </xdr:to>
    <xdr:graphicFrame macro="">
      <xdr:nvGraphicFramePr>
        <xdr:cNvPr id="66921946" name="Graf 9">
          <a:extLst>
            <a:ext uri="{FF2B5EF4-FFF2-40B4-BE49-F238E27FC236}">
              <a16:creationId xmlns:a16="http://schemas.microsoft.com/office/drawing/2014/main" id="{50BD7083-CE41-464D-8310-067BA9566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1</xdr:col>
      <xdr:colOff>771525</xdr:colOff>
      <xdr:row>23</xdr:row>
      <xdr:rowOff>0</xdr:rowOff>
    </xdr:from>
    <xdr:to>
      <xdr:col>7</xdr:col>
      <xdr:colOff>762000</xdr:colOff>
      <xdr:row>23</xdr:row>
      <xdr:rowOff>0</xdr:rowOff>
    </xdr:to>
    <xdr:graphicFrame macro="">
      <xdr:nvGraphicFramePr>
        <xdr:cNvPr id="66921947" name="Chart 29730">
          <a:extLst>
            <a:ext uri="{FF2B5EF4-FFF2-40B4-BE49-F238E27FC236}">
              <a16:creationId xmlns:a16="http://schemas.microsoft.com/office/drawing/2014/main" id="{A69E756F-989E-40D8-B0DC-E947E6EB83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1</xdr:col>
      <xdr:colOff>771525</xdr:colOff>
      <xdr:row>23</xdr:row>
      <xdr:rowOff>0</xdr:rowOff>
    </xdr:from>
    <xdr:to>
      <xdr:col>7</xdr:col>
      <xdr:colOff>762000</xdr:colOff>
      <xdr:row>23</xdr:row>
      <xdr:rowOff>0</xdr:rowOff>
    </xdr:to>
    <xdr:graphicFrame macro="">
      <xdr:nvGraphicFramePr>
        <xdr:cNvPr id="66921948" name="Chart 6">
          <a:extLst>
            <a:ext uri="{FF2B5EF4-FFF2-40B4-BE49-F238E27FC236}">
              <a16:creationId xmlns:a16="http://schemas.microsoft.com/office/drawing/2014/main" id="{6A83C99A-7279-43DB-8E84-3367F68E52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1</xdr:col>
      <xdr:colOff>771525</xdr:colOff>
      <xdr:row>23</xdr:row>
      <xdr:rowOff>0</xdr:rowOff>
    </xdr:from>
    <xdr:to>
      <xdr:col>7</xdr:col>
      <xdr:colOff>762000</xdr:colOff>
      <xdr:row>23</xdr:row>
      <xdr:rowOff>0</xdr:rowOff>
    </xdr:to>
    <xdr:graphicFrame macro="">
      <xdr:nvGraphicFramePr>
        <xdr:cNvPr id="66921949" name="Chart 7">
          <a:extLst>
            <a:ext uri="{FF2B5EF4-FFF2-40B4-BE49-F238E27FC236}">
              <a16:creationId xmlns:a16="http://schemas.microsoft.com/office/drawing/2014/main" id="{AE50D5FB-5840-4ABF-B7A7-F252B337A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1</xdr:col>
      <xdr:colOff>476250</xdr:colOff>
      <xdr:row>23</xdr:row>
      <xdr:rowOff>0</xdr:rowOff>
    </xdr:from>
    <xdr:to>
      <xdr:col>6</xdr:col>
      <xdr:colOff>123825</xdr:colOff>
      <xdr:row>23</xdr:row>
      <xdr:rowOff>0</xdr:rowOff>
    </xdr:to>
    <xdr:graphicFrame macro="">
      <xdr:nvGraphicFramePr>
        <xdr:cNvPr id="66921950" name="Chart 8">
          <a:extLst>
            <a:ext uri="{FF2B5EF4-FFF2-40B4-BE49-F238E27FC236}">
              <a16:creationId xmlns:a16="http://schemas.microsoft.com/office/drawing/2014/main" id="{63EFCD58-F886-4C2D-BA20-38461332AC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1</xdr:col>
      <xdr:colOff>771525</xdr:colOff>
      <xdr:row>23</xdr:row>
      <xdr:rowOff>0</xdr:rowOff>
    </xdr:from>
    <xdr:to>
      <xdr:col>7</xdr:col>
      <xdr:colOff>762000</xdr:colOff>
      <xdr:row>23</xdr:row>
      <xdr:rowOff>0</xdr:rowOff>
    </xdr:to>
    <xdr:graphicFrame macro="">
      <xdr:nvGraphicFramePr>
        <xdr:cNvPr id="66921951" name="Chart 9">
          <a:extLst>
            <a:ext uri="{FF2B5EF4-FFF2-40B4-BE49-F238E27FC236}">
              <a16:creationId xmlns:a16="http://schemas.microsoft.com/office/drawing/2014/main" id="{D178F746-7382-4502-96B0-6A0B6979F2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1</xdr:col>
      <xdr:colOff>771525</xdr:colOff>
      <xdr:row>23</xdr:row>
      <xdr:rowOff>0</xdr:rowOff>
    </xdr:from>
    <xdr:to>
      <xdr:col>7</xdr:col>
      <xdr:colOff>762000</xdr:colOff>
      <xdr:row>23</xdr:row>
      <xdr:rowOff>0</xdr:rowOff>
    </xdr:to>
    <xdr:graphicFrame macro="">
      <xdr:nvGraphicFramePr>
        <xdr:cNvPr id="66921952" name="Chart 10">
          <a:extLst>
            <a:ext uri="{FF2B5EF4-FFF2-40B4-BE49-F238E27FC236}">
              <a16:creationId xmlns:a16="http://schemas.microsoft.com/office/drawing/2014/main" id="{542B4911-5706-4F84-B104-D40CF0FEFA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1</xdr:col>
      <xdr:colOff>771525</xdr:colOff>
      <xdr:row>23</xdr:row>
      <xdr:rowOff>0</xdr:rowOff>
    </xdr:from>
    <xdr:to>
      <xdr:col>7</xdr:col>
      <xdr:colOff>762000</xdr:colOff>
      <xdr:row>23</xdr:row>
      <xdr:rowOff>0</xdr:rowOff>
    </xdr:to>
    <xdr:graphicFrame macro="">
      <xdr:nvGraphicFramePr>
        <xdr:cNvPr id="66921953" name="Chart 11">
          <a:extLst>
            <a:ext uri="{FF2B5EF4-FFF2-40B4-BE49-F238E27FC236}">
              <a16:creationId xmlns:a16="http://schemas.microsoft.com/office/drawing/2014/main" id="{B5AF7F96-86D0-4080-BF4D-EC10933165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1</xdr:col>
      <xdr:colOff>476250</xdr:colOff>
      <xdr:row>23</xdr:row>
      <xdr:rowOff>0</xdr:rowOff>
    </xdr:from>
    <xdr:to>
      <xdr:col>6</xdr:col>
      <xdr:colOff>123825</xdr:colOff>
      <xdr:row>23</xdr:row>
      <xdr:rowOff>0</xdr:rowOff>
    </xdr:to>
    <xdr:graphicFrame macro="">
      <xdr:nvGraphicFramePr>
        <xdr:cNvPr id="66921954" name="Chart 12">
          <a:extLst>
            <a:ext uri="{FF2B5EF4-FFF2-40B4-BE49-F238E27FC236}">
              <a16:creationId xmlns:a16="http://schemas.microsoft.com/office/drawing/2014/main" id="{64FA68C5-F92B-450A-ABEF-E966068CE4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1</xdr:col>
      <xdr:colOff>771525</xdr:colOff>
      <xdr:row>23</xdr:row>
      <xdr:rowOff>0</xdr:rowOff>
    </xdr:from>
    <xdr:to>
      <xdr:col>7</xdr:col>
      <xdr:colOff>762000</xdr:colOff>
      <xdr:row>23</xdr:row>
      <xdr:rowOff>0</xdr:rowOff>
    </xdr:to>
    <xdr:graphicFrame macro="">
      <xdr:nvGraphicFramePr>
        <xdr:cNvPr id="66921955" name="Chart 30463">
          <a:extLst>
            <a:ext uri="{FF2B5EF4-FFF2-40B4-BE49-F238E27FC236}">
              <a16:creationId xmlns:a16="http://schemas.microsoft.com/office/drawing/2014/main" id="{2200E3B1-C955-48D1-920F-4620A74509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1</xdr:col>
      <xdr:colOff>771525</xdr:colOff>
      <xdr:row>23</xdr:row>
      <xdr:rowOff>0</xdr:rowOff>
    </xdr:from>
    <xdr:to>
      <xdr:col>7</xdr:col>
      <xdr:colOff>762000</xdr:colOff>
      <xdr:row>23</xdr:row>
      <xdr:rowOff>0</xdr:rowOff>
    </xdr:to>
    <xdr:graphicFrame macro="">
      <xdr:nvGraphicFramePr>
        <xdr:cNvPr id="66921956" name="Chart 31254">
          <a:extLst>
            <a:ext uri="{FF2B5EF4-FFF2-40B4-BE49-F238E27FC236}">
              <a16:creationId xmlns:a16="http://schemas.microsoft.com/office/drawing/2014/main" id="{A04E109D-EDE4-43C1-A16F-F2E41584CA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957" name="Graf 13571">
          <a:extLst>
            <a:ext uri="{FF2B5EF4-FFF2-40B4-BE49-F238E27FC236}">
              <a16:creationId xmlns:a16="http://schemas.microsoft.com/office/drawing/2014/main" id="{814BDD4C-6D70-49D7-9C59-282384C48C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958" name="Graf 12381">
          <a:extLst>
            <a:ext uri="{FF2B5EF4-FFF2-40B4-BE49-F238E27FC236}">
              <a16:creationId xmlns:a16="http://schemas.microsoft.com/office/drawing/2014/main" id="{BACF34DA-8742-4FD5-8E68-A2DF545B77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959" name="Graf 12142">
          <a:extLst>
            <a:ext uri="{FF2B5EF4-FFF2-40B4-BE49-F238E27FC236}">
              <a16:creationId xmlns:a16="http://schemas.microsoft.com/office/drawing/2014/main" id="{16597604-029C-42C8-8F01-CED0F3EB28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960" name="Graf 10387">
          <a:extLst>
            <a:ext uri="{FF2B5EF4-FFF2-40B4-BE49-F238E27FC236}">
              <a16:creationId xmlns:a16="http://schemas.microsoft.com/office/drawing/2014/main" id="{4EFFA8BD-7590-4985-A3B9-89FE68983F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961" name="Graf 10271">
          <a:extLst>
            <a:ext uri="{FF2B5EF4-FFF2-40B4-BE49-F238E27FC236}">
              <a16:creationId xmlns:a16="http://schemas.microsoft.com/office/drawing/2014/main" id="{CA465DE5-6F17-430F-9F9C-B54940EE0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962" name="Graf 10037">
          <a:extLst>
            <a:ext uri="{FF2B5EF4-FFF2-40B4-BE49-F238E27FC236}">
              <a16:creationId xmlns:a16="http://schemas.microsoft.com/office/drawing/2014/main" id="{C9BF205B-F763-40B5-8018-78A64C0A3C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963" name="Chart 6">
          <a:extLst>
            <a:ext uri="{FF2B5EF4-FFF2-40B4-BE49-F238E27FC236}">
              <a16:creationId xmlns:a16="http://schemas.microsoft.com/office/drawing/2014/main" id="{B0E129D0-5582-4C98-850D-B90C49D84F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964" name="Chart 7">
          <a:extLst>
            <a:ext uri="{FF2B5EF4-FFF2-40B4-BE49-F238E27FC236}">
              <a16:creationId xmlns:a16="http://schemas.microsoft.com/office/drawing/2014/main" id="{876F50A5-F084-4A34-A478-D7E59C87E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3</xdr:col>
      <xdr:colOff>476250</xdr:colOff>
      <xdr:row>22</xdr:row>
      <xdr:rowOff>0</xdr:rowOff>
    </xdr:from>
    <xdr:to>
      <xdr:col>8</xdr:col>
      <xdr:colOff>123825</xdr:colOff>
      <xdr:row>22</xdr:row>
      <xdr:rowOff>0</xdr:rowOff>
    </xdr:to>
    <xdr:graphicFrame macro="">
      <xdr:nvGraphicFramePr>
        <xdr:cNvPr id="66921965" name="Chart 8">
          <a:extLst>
            <a:ext uri="{FF2B5EF4-FFF2-40B4-BE49-F238E27FC236}">
              <a16:creationId xmlns:a16="http://schemas.microsoft.com/office/drawing/2014/main" id="{BF8C8727-626A-44AD-AD45-A4CBA3C898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966" name="Chart 9">
          <a:extLst>
            <a:ext uri="{FF2B5EF4-FFF2-40B4-BE49-F238E27FC236}">
              <a16:creationId xmlns:a16="http://schemas.microsoft.com/office/drawing/2014/main" id="{4B957EC4-BD7B-44E1-BC0B-236C6B9E1D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967" name="Chart 10">
          <a:extLst>
            <a:ext uri="{FF2B5EF4-FFF2-40B4-BE49-F238E27FC236}">
              <a16:creationId xmlns:a16="http://schemas.microsoft.com/office/drawing/2014/main" id="{5A90472A-2B2C-46F1-B04B-32C669AA46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968" name="Chart 11">
          <a:extLst>
            <a:ext uri="{FF2B5EF4-FFF2-40B4-BE49-F238E27FC236}">
              <a16:creationId xmlns:a16="http://schemas.microsoft.com/office/drawing/2014/main" id="{E1A17618-26C3-45F8-ACB3-80EA3BB61B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>
    <xdr:from>
      <xdr:col>3</xdr:col>
      <xdr:colOff>476250</xdr:colOff>
      <xdr:row>22</xdr:row>
      <xdr:rowOff>0</xdr:rowOff>
    </xdr:from>
    <xdr:to>
      <xdr:col>8</xdr:col>
      <xdr:colOff>123825</xdr:colOff>
      <xdr:row>22</xdr:row>
      <xdr:rowOff>0</xdr:rowOff>
    </xdr:to>
    <xdr:graphicFrame macro="">
      <xdr:nvGraphicFramePr>
        <xdr:cNvPr id="66921969" name="Chart 12">
          <a:extLst>
            <a:ext uri="{FF2B5EF4-FFF2-40B4-BE49-F238E27FC236}">
              <a16:creationId xmlns:a16="http://schemas.microsoft.com/office/drawing/2014/main" id="{EA673518-9B01-44F5-A3BF-A7163832B0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970" name="Chart 13">
          <a:extLst>
            <a:ext uri="{FF2B5EF4-FFF2-40B4-BE49-F238E27FC236}">
              <a16:creationId xmlns:a16="http://schemas.microsoft.com/office/drawing/2014/main" id="{9392575F-2BEA-4CBC-9408-6FAADBF79E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>
    <xdr:from>
      <xdr:col>0</xdr:col>
      <xdr:colOff>0</xdr:colOff>
      <xdr:row>60</xdr:row>
      <xdr:rowOff>104775</xdr:rowOff>
    </xdr:from>
    <xdr:to>
      <xdr:col>14</xdr:col>
      <xdr:colOff>304800</xdr:colOff>
      <xdr:row>76</xdr:row>
      <xdr:rowOff>85725</xdr:rowOff>
    </xdr:to>
    <xdr:graphicFrame macro="">
      <xdr:nvGraphicFramePr>
        <xdr:cNvPr id="66921971" name="Graf 9">
          <a:extLst>
            <a:ext uri="{FF2B5EF4-FFF2-40B4-BE49-F238E27FC236}">
              <a16:creationId xmlns:a16="http://schemas.microsoft.com/office/drawing/2014/main" id="{695E8216-3AD1-4746-8C57-AB05B58D94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972" name="Chart 1810">
          <a:extLst>
            <a:ext uri="{FF2B5EF4-FFF2-40B4-BE49-F238E27FC236}">
              <a16:creationId xmlns:a16="http://schemas.microsoft.com/office/drawing/2014/main" id="{D016DF4B-F6B1-4CCC-8608-93295CF9FA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7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973" name="Chart 6">
          <a:extLst>
            <a:ext uri="{FF2B5EF4-FFF2-40B4-BE49-F238E27FC236}">
              <a16:creationId xmlns:a16="http://schemas.microsoft.com/office/drawing/2014/main" id="{1BAD8A0F-77D2-4272-90F2-1A91C7E77F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8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974" name="Chart 7">
          <a:extLst>
            <a:ext uri="{FF2B5EF4-FFF2-40B4-BE49-F238E27FC236}">
              <a16:creationId xmlns:a16="http://schemas.microsoft.com/office/drawing/2014/main" id="{81C8E10C-8EAD-4194-ACF8-8CA1A459FD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9"/>
        </a:graphicData>
      </a:graphic>
    </xdr:graphicFrame>
    <xdr:clientData/>
  </xdr:twoCellAnchor>
  <xdr:twoCellAnchor>
    <xdr:from>
      <xdr:col>3</xdr:col>
      <xdr:colOff>476250</xdr:colOff>
      <xdr:row>22</xdr:row>
      <xdr:rowOff>0</xdr:rowOff>
    </xdr:from>
    <xdr:to>
      <xdr:col>8</xdr:col>
      <xdr:colOff>123825</xdr:colOff>
      <xdr:row>22</xdr:row>
      <xdr:rowOff>0</xdr:rowOff>
    </xdr:to>
    <xdr:graphicFrame macro="">
      <xdr:nvGraphicFramePr>
        <xdr:cNvPr id="66921975" name="Chart 8">
          <a:extLst>
            <a:ext uri="{FF2B5EF4-FFF2-40B4-BE49-F238E27FC236}">
              <a16:creationId xmlns:a16="http://schemas.microsoft.com/office/drawing/2014/main" id="{D18B626E-781B-4481-BBC3-9D9F7B6750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0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976" name="Chart 9">
          <a:extLst>
            <a:ext uri="{FF2B5EF4-FFF2-40B4-BE49-F238E27FC236}">
              <a16:creationId xmlns:a16="http://schemas.microsoft.com/office/drawing/2014/main" id="{9FF11C05-CBB5-4497-955A-F019E8E033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1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977" name="Chart 10">
          <a:extLst>
            <a:ext uri="{FF2B5EF4-FFF2-40B4-BE49-F238E27FC236}">
              <a16:creationId xmlns:a16="http://schemas.microsoft.com/office/drawing/2014/main" id="{D1BD1816-FD26-4007-A17B-7678B1A394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2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978" name="Chart 11">
          <a:extLst>
            <a:ext uri="{FF2B5EF4-FFF2-40B4-BE49-F238E27FC236}">
              <a16:creationId xmlns:a16="http://schemas.microsoft.com/office/drawing/2014/main" id="{5393B062-BC4D-4E2D-8EE9-9B04B2A2ED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3"/>
        </a:graphicData>
      </a:graphic>
    </xdr:graphicFrame>
    <xdr:clientData/>
  </xdr:twoCellAnchor>
  <xdr:twoCellAnchor>
    <xdr:from>
      <xdr:col>3</xdr:col>
      <xdr:colOff>476250</xdr:colOff>
      <xdr:row>22</xdr:row>
      <xdr:rowOff>0</xdr:rowOff>
    </xdr:from>
    <xdr:to>
      <xdr:col>8</xdr:col>
      <xdr:colOff>123825</xdr:colOff>
      <xdr:row>22</xdr:row>
      <xdr:rowOff>0</xdr:rowOff>
    </xdr:to>
    <xdr:graphicFrame macro="">
      <xdr:nvGraphicFramePr>
        <xdr:cNvPr id="66921979" name="Chart 12">
          <a:extLst>
            <a:ext uri="{FF2B5EF4-FFF2-40B4-BE49-F238E27FC236}">
              <a16:creationId xmlns:a16="http://schemas.microsoft.com/office/drawing/2014/main" id="{150519F5-F4B9-4687-8587-46500EF9EC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4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980" name="Chart 13">
          <a:extLst>
            <a:ext uri="{FF2B5EF4-FFF2-40B4-BE49-F238E27FC236}">
              <a16:creationId xmlns:a16="http://schemas.microsoft.com/office/drawing/2014/main" id="{E483E8F9-5490-44D5-B6D1-80AA41BBCF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5"/>
        </a:graphicData>
      </a:graphic>
    </xdr:graphicFrame>
    <xdr:clientData/>
  </xdr:twoCellAnchor>
  <xdr:twoCellAnchor>
    <xdr:from>
      <xdr:col>0</xdr:col>
      <xdr:colOff>0</xdr:colOff>
      <xdr:row>60</xdr:row>
      <xdr:rowOff>104775</xdr:rowOff>
    </xdr:from>
    <xdr:to>
      <xdr:col>14</xdr:col>
      <xdr:colOff>304800</xdr:colOff>
      <xdr:row>76</xdr:row>
      <xdr:rowOff>85725</xdr:rowOff>
    </xdr:to>
    <xdr:graphicFrame macro="">
      <xdr:nvGraphicFramePr>
        <xdr:cNvPr id="66921981" name="Graf 9">
          <a:extLst>
            <a:ext uri="{FF2B5EF4-FFF2-40B4-BE49-F238E27FC236}">
              <a16:creationId xmlns:a16="http://schemas.microsoft.com/office/drawing/2014/main" id="{2CD7C3D5-D76D-428F-946A-7D590ABD87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6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982" name="Chart 1810">
          <a:extLst>
            <a:ext uri="{FF2B5EF4-FFF2-40B4-BE49-F238E27FC236}">
              <a16:creationId xmlns:a16="http://schemas.microsoft.com/office/drawing/2014/main" id="{2BC06826-53B1-455D-961C-B47D5922B8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7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983" name="Chart 3549">
          <a:extLst>
            <a:ext uri="{FF2B5EF4-FFF2-40B4-BE49-F238E27FC236}">
              <a16:creationId xmlns:a16="http://schemas.microsoft.com/office/drawing/2014/main" id="{72F7B8A5-52A3-4085-A652-05E60FB6CF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8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984" name="Chart 6">
          <a:extLst>
            <a:ext uri="{FF2B5EF4-FFF2-40B4-BE49-F238E27FC236}">
              <a16:creationId xmlns:a16="http://schemas.microsoft.com/office/drawing/2014/main" id="{B9063093-D4C7-4817-A6BF-118E3973D3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9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985" name="Chart 7">
          <a:extLst>
            <a:ext uri="{FF2B5EF4-FFF2-40B4-BE49-F238E27FC236}">
              <a16:creationId xmlns:a16="http://schemas.microsoft.com/office/drawing/2014/main" id="{08275F81-1639-4EE1-9106-173E820940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0"/>
        </a:graphicData>
      </a:graphic>
    </xdr:graphicFrame>
    <xdr:clientData/>
  </xdr:twoCellAnchor>
  <xdr:twoCellAnchor>
    <xdr:from>
      <xdr:col>3</xdr:col>
      <xdr:colOff>476250</xdr:colOff>
      <xdr:row>22</xdr:row>
      <xdr:rowOff>0</xdr:rowOff>
    </xdr:from>
    <xdr:to>
      <xdr:col>8</xdr:col>
      <xdr:colOff>123825</xdr:colOff>
      <xdr:row>22</xdr:row>
      <xdr:rowOff>0</xdr:rowOff>
    </xdr:to>
    <xdr:graphicFrame macro="">
      <xdr:nvGraphicFramePr>
        <xdr:cNvPr id="66921986" name="Chart 8">
          <a:extLst>
            <a:ext uri="{FF2B5EF4-FFF2-40B4-BE49-F238E27FC236}">
              <a16:creationId xmlns:a16="http://schemas.microsoft.com/office/drawing/2014/main" id="{DE629C3A-1102-48CE-B11B-960C140DA8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1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987" name="Chart 9">
          <a:extLst>
            <a:ext uri="{FF2B5EF4-FFF2-40B4-BE49-F238E27FC236}">
              <a16:creationId xmlns:a16="http://schemas.microsoft.com/office/drawing/2014/main" id="{D5A15B8F-EDC0-41E2-B4AE-CB480A7BAD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2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988" name="Chart 10">
          <a:extLst>
            <a:ext uri="{FF2B5EF4-FFF2-40B4-BE49-F238E27FC236}">
              <a16:creationId xmlns:a16="http://schemas.microsoft.com/office/drawing/2014/main" id="{1CC24BAE-95EC-4662-BC11-49244BBA06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3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989" name="Chart 11">
          <a:extLst>
            <a:ext uri="{FF2B5EF4-FFF2-40B4-BE49-F238E27FC236}">
              <a16:creationId xmlns:a16="http://schemas.microsoft.com/office/drawing/2014/main" id="{440CFA0C-FAF4-453B-B10E-F3866DDB0A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4"/>
        </a:graphicData>
      </a:graphic>
    </xdr:graphicFrame>
    <xdr:clientData/>
  </xdr:twoCellAnchor>
  <xdr:twoCellAnchor>
    <xdr:from>
      <xdr:col>3</xdr:col>
      <xdr:colOff>476250</xdr:colOff>
      <xdr:row>22</xdr:row>
      <xdr:rowOff>0</xdr:rowOff>
    </xdr:from>
    <xdr:to>
      <xdr:col>8</xdr:col>
      <xdr:colOff>123825</xdr:colOff>
      <xdr:row>22</xdr:row>
      <xdr:rowOff>0</xdr:rowOff>
    </xdr:to>
    <xdr:graphicFrame macro="">
      <xdr:nvGraphicFramePr>
        <xdr:cNvPr id="66921990" name="Chart 12">
          <a:extLst>
            <a:ext uri="{FF2B5EF4-FFF2-40B4-BE49-F238E27FC236}">
              <a16:creationId xmlns:a16="http://schemas.microsoft.com/office/drawing/2014/main" id="{22371913-FABC-4401-ABFD-9D4AC305D1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5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991" name="Chart 13">
          <a:extLst>
            <a:ext uri="{FF2B5EF4-FFF2-40B4-BE49-F238E27FC236}">
              <a16:creationId xmlns:a16="http://schemas.microsoft.com/office/drawing/2014/main" id="{1059362A-A8A2-4A51-AE22-9BCE2449BF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6"/>
        </a:graphicData>
      </a:graphic>
    </xdr:graphicFrame>
    <xdr:clientData/>
  </xdr:twoCellAnchor>
  <xdr:twoCellAnchor>
    <xdr:from>
      <xdr:col>0</xdr:col>
      <xdr:colOff>0</xdr:colOff>
      <xdr:row>60</xdr:row>
      <xdr:rowOff>104775</xdr:rowOff>
    </xdr:from>
    <xdr:to>
      <xdr:col>14</xdr:col>
      <xdr:colOff>304800</xdr:colOff>
      <xdr:row>76</xdr:row>
      <xdr:rowOff>85725</xdr:rowOff>
    </xdr:to>
    <xdr:graphicFrame macro="">
      <xdr:nvGraphicFramePr>
        <xdr:cNvPr id="66921992" name="Graf 9">
          <a:extLst>
            <a:ext uri="{FF2B5EF4-FFF2-40B4-BE49-F238E27FC236}">
              <a16:creationId xmlns:a16="http://schemas.microsoft.com/office/drawing/2014/main" id="{F3D27604-23BB-48E2-91F0-5AD29056A5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7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993" name="Chart 1810">
          <a:extLst>
            <a:ext uri="{FF2B5EF4-FFF2-40B4-BE49-F238E27FC236}">
              <a16:creationId xmlns:a16="http://schemas.microsoft.com/office/drawing/2014/main" id="{8DA3F77A-B36D-4B7D-AD62-1D9399C81A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8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994" name="Chart 6">
          <a:extLst>
            <a:ext uri="{FF2B5EF4-FFF2-40B4-BE49-F238E27FC236}">
              <a16:creationId xmlns:a16="http://schemas.microsoft.com/office/drawing/2014/main" id="{66B1A018-B74B-4A2E-A703-1D64F60CB9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9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995" name="Chart 7">
          <a:extLst>
            <a:ext uri="{FF2B5EF4-FFF2-40B4-BE49-F238E27FC236}">
              <a16:creationId xmlns:a16="http://schemas.microsoft.com/office/drawing/2014/main" id="{47671F2E-9858-4E47-8B33-E4FDFA4654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0"/>
        </a:graphicData>
      </a:graphic>
    </xdr:graphicFrame>
    <xdr:clientData/>
  </xdr:twoCellAnchor>
  <xdr:twoCellAnchor>
    <xdr:from>
      <xdr:col>3</xdr:col>
      <xdr:colOff>476250</xdr:colOff>
      <xdr:row>22</xdr:row>
      <xdr:rowOff>0</xdr:rowOff>
    </xdr:from>
    <xdr:to>
      <xdr:col>8</xdr:col>
      <xdr:colOff>123825</xdr:colOff>
      <xdr:row>22</xdr:row>
      <xdr:rowOff>0</xdr:rowOff>
    </xdr:to>
    <xdr:graphicFrame macro="">
      <xdr:nvGraphicFramePr>
        <xdr:cNvPr id="66921996" name="Chart 8">
          <a:extLst>
            <a:ext uri="{FF2B5EF4-FFF2-40B4-BE49-F238E27FC236}">
              <a16:creationId xmlns:a16="http://schemas.microsoft.com/office/drawing/2014/main" id="{41ACADF4-C1BB-4D18-9141-AB58EA1D6E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1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997" name="Chart 9">
          <a:extLst>
            <a:ext uri="{FF2B5EF4-FFF2-40B4-BE49-F238E27FC236}">
              <a16:creationId xmlns:a16="http://schemas.microsoft.com/office/drawing/2014/main" id="{0D383048-67E4-427C-B7BF-6632E77E02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2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998" name="Chart 10">
          <a:extLst>
            <a:ext uri="{FF2B5EF4-FFF2-40B4-BE49-F238E27FC236}">
              <a16:creationId xmlns:a16="http://schemas.microsoft.com/office/drawing/2014/main" id="{1F273803-9755-4564-B9E2-ABD5E9AD3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3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1999" name="Chart 11">
          <a:extLst>
            <a:ext uri="{FF2B5EF4-FFF2-40B4-BE49-F238E27FC236}">
              <a16:creationId xmlns:a16="http://schemas.microsoft.com/office/drawing/2014/main" id="{EE9E8594-1989-463E-A4D3-061D99A4EA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4"/>
        </a:graphicData>
      </a:graphic>
    </xdr:graphicFrame>
    <xdr:clientData/>
  </xdr:twoCellAnchor>
  <xdr:twoCellAnchor>
    <xdr:from>
      <xdr:col>3</xdr:col>
      <xdr:colOff>476250</xdr:colOff>
      <xdr:row>22</xdr:row>
      <xdr:rowOff>0</xdr:rowOff>
    </xdr:from>
    <xdr:to>
      <xdr:col>8</xdr:col>
      <xdr:colOff>123825</xdr:colOff>
      <xdr:row>22</xdr:row>
      <xdr:rowOff>0</xdr:rowOff>
    </xdr:to>
    <xdr:graphicFrame macro="">
      <xdr:nvGraphicFramePr>
        <xdr:cNvPr id="66922000" name="Chart 12">
          <a:extLst>
            <a:ext uri="{FF2B5EF4-FFF2-40B4-BE49-F238E27FC236}">
              <a16:creationId xmlns:a16="http://schemas.microsoft.com/office/drawing/2014/main" id="{2E6D5DDF-99AE-4699-A80E-D1D10EEA8C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5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2001" name="Chart 13">
          <a:extLst>
            <a:ext uri="{FF2B5EF4-FFF2-40B4-BE49-F238E27FC236}">
              <a16:creationId xmlns:a16="http://schemas.microsoft.com/office/drawing/2014/main" id="{9204C851-0AA4-41D1-A0AB-12AB4F503A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6"/>
        </a:graphicData>
      </a:graphic>
    </xdr:graphicFrame>
    <xdr:clientData/>
  </xdr:twoCellAnchor>
  <xdr:twoCellAnchor>
    <xdr:from>
      <xdr:col>0</xdr:col>
      <xdr:colOff>0</xdr:colOff>
      <xdr:row>60</xdr:row>
      <xdr:rowOff>104775</xdr:rowOff>
    </xdr:from>
    <xdr:to>
      <xdr:col>14</xdr:col>
      <xdr:colOff>304800</xdr:colOff>
      <xdr:row>76</xdr:row>
      <xdr:rowOff>85725</xdr:rowOff>
    </xdr:to>
    <xdr:graphicFrame macro="">
      <xdr:nvGraphicFramePr>
        <xdr:cNvPr id="66922002" name="Graf 9">
          <a:extLst>
            <a:ext uri="{FF2B5EF4-FFF2-40B4-BE49-F238E27FC236}">
              <a16:creationId xmlns:a16="http://schemas.microsoft.com/office/drawing/2014/main" id="{4A14B319-D751-452E-9627-1BFEF6F2D7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7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2003" name="Chart 1810">
          <a:extLst>
            <a:ext uri="{FF2B5EF4-FFF2-40B4-BE49-F238E27FC236}">
              <a16:creationId xmlns:a16="http://schemas.microsoft.com/office/drawing/2014/main" id="{84B7027C-16C6-499E-BE1E-F39F66F734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8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2004" name="Chart 3549">
          <a:extLst>
            <a:ext uri="{FF2B5EF4-FFF2-40B4-BE49-F238E27FC236}">
              <a16:creationId xmlns:a16="http://schemas.microsoft.com/office/drawing/2014/main" id="{58CB2E9B-F640-43BE-A552-B0DF895207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9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2005" name="Chart 6">
          <a:extLst>
            <a:ext uri="{FF2B5EF4-FFF2-40B4-BE49-F238E27FC236}">
              <a16:creationId xmlns:a16="http://schemas.microsoft.com/office/drawing/2014/main" id="{2370CC3D-1B63-49D3-9CE4-7A947925AF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0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2006" name="Chart 7">
          <a:extLst>
            <a:ext uri="{FF2B5EF4-FFF2-40B4-BE49-F238E27FC236}">
              <a16:creationId xmlns:a16="http://schemas.microsoft.com/office/drawing/2014/main" id="{3DDE52C1-B312-4FCA-BFBA-502E5C72FA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1"/>
        </a:graphicData>
      </a:graphic>
    </xdr:graphicFrame>
    <xdr:clientData/>
  </xdr:twoCellAnchor>
  <xdr:twoCellAnchor>
    <xdr:from>
      <xdr:col>3</xdr:col>
      <xdr:colOff>476250</xdr:colOff>
      <xdr:row>22</xdr:row>
      <xdr:rowOff>0</xdr:rowOff>
    </xdr:from>
    <xdr:to>
      <xdr:col>8</xdr:col>
      <xdr:colOff>123825</xdr:colOff>
      <xdr:row>22</xdr:row>
      <xdr:rowOff>0</xdr:rowOff>
    </xdr:to>
    <xdr:graphicFrame macro="">
      <xdr:nvGraphicFramePr>
        <xdr:cNvPr id="66922007" name="Chart 8">
          <a:extLst>
            <a:ext uri="{FF2B5EF4-FFF2-40B4-BE49-F238E27FC236}">
              <a16:creationId xmlns:a16="http://schemas.microsoft.com/office/drawing/2014/main" id="{45633D88-DE06-48AA-8E2F-09D5582A6D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2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2008" name="Chart 9">
          <a:extLst>
            <a:ext uri="{FF2B5EF4-FFF2-40B4-BE49-F238E27FC236}">
              <a16:creationId xmlns:a16="http://schemas.microsoft.com/office/drawing/2014/main" id="{9FCC7A61-61F3-427E-92E0-0229C8EC5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3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2009" name="Chart 10">
          <a:extLst>
            <a:ext uri="{FF2B5EF4-FFF2-40B4-BE49-F238E27FC236}">
              <a16:creationId xmlns:a16="http://schemas.microsoft.com/office/drawing/2014/main" id="{EBB67E78-9099-4460-A729-909861F506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4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2010" name="Chart 11">
          <a:extLst>
            <a:ext uri="{FF2B5EF4-FFF2-40B4-BE49-F238E27FC236}">
              <a16:creationId xmlns:a16="http://schemas.microsoft.com/office/drawing/2014/main" id="{597E5211-C463-4ED7-9381-C0199EAE54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5"/>
        </a:graphicData>
      </a:graphic>
    </xdr:graphicFrame>
    <xdr:clientData/>
  </xdr:twoCellAnchor>
  <xdr:twoCellAnchor>
    <xdr:from>
      <xdr:col>3</xdr:col>
      <xdr:colOff>476250</xdr:colOff>
      <xdr:row>22</xdr:row>
      <xdr:rowOff>0</xdr:rowOff>
    </xdr:from>
    <xdr:to>
      <xdr:col>8</xdr:col>
      <xdr:colOff>123825</xdr:colOff>
      <xdr:row>22</xdr:row>
      <xdr:rowOff>0</xdr:rowOff>
    </xdr:to>
    <xdr:graphicFrame macro="">
      <xdr:nvGraphicFramePr>
        <xdr:cNvPr id="66922011" name="Chart 12">
          <a:extLst>
            <a:ext uri="{FF2B5EF4-FFF2-40B4-BE49-F238E27FC236}">
              <a16:creationId xmlns:a16="http://schemas.microsoft.com/office/drawing/2014/main" id="{90B698D7-1949-4A48-8FB3-01DB2F7920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6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2012" name="Chart 13">
          <a:extLst>
            <a:ext uri="{FF2B5EF4-FFF2-40B4-BE49-F238E27FC236}">
              <a16:creationId xmlns:a16="http://schemas.microsoft.com/office/drawing/2014/main" id="{A75F319E-78BA-4070-80D0-83741A005E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7"/>
        </a:graphicData>
      </a:graphic>
    </xdr:graphicFrame>
    <xdr:clientData/>
  </xdr:twoCellAnchor>
  <xdr:twoCellAnchor>
    <xdr:from>
      <xdr:col>0</xdr:col>
      <xdr:colOff>0</xdr:colOff>
      <xdr:row>60</xdr:row>
      <xdr:rowOff>104775</xdr:rowOff>
    </xdr:from>
    <xdr:to>
      <xdr:col>14</xdr:col>
      <xdr:colOff>304800</xdr:colOff>
      <xdr:row>76</xdr:row>
      <xdr:rowOff>85725</xdr:rowOff>
    </xdr:to>
    <xdr:graphicFrame macro="">
      <xdr:nvGraphicFramePr>
        <xdr:cNvPr id="66922013" name="Graf 9">
          <a:extLst>
            <a:ext uri="{FF2B5EF4-FFF2-40B4-BE49-F238E27FC236}">
              <a16:creationId xmlns:a16="http://schemas.microsoft.com/office/drawing/2014/main" id="{A3F95F13-84E1-4907-9D57-04EC770886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8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2014" name="Chart 1810">
          <a:extLst>
            <a:ext uri="{FF2B5EF4-FFF2-40B4-BE49-F238E27FC236}">
              <a16:creationId xmlns:a16="http://schemas.microsoft.com/office/drawing/2014/main" id="{27CC8C09-BCA6-4126-9EEC-97CED4E1BC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9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2015" name="Chart 6">
          <a:extLst>
            <a:ext uri="{FF2B5EF4-FFF2-40B4-BE49-F238E27FC236}">
              <a16:creationId xmlns:a16="http://schemas.microsoft.com/office/drawing/2014/main" id="{E3354AFC-6D0D-4BDD-B74A-3BB9289316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0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2016" name="Chart 7">
          <a:extLst>
            <a:ext uri="{FF2B5EF4-FFF2-40B4-BE49-F238E27FC236}">
              <a16:creationId xmlns:a16="http://schemas.microsoft.com/office/drawing/2014/main" id="{51FF8254-E455-47C9-BB4E-58236E3611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1"/>
        </a:graphicData>
      </a:graphic>
    </xdr:graphicFrame>
    <xdr:clientData/>
  </xdr:twoCellAnchor>
  <xdr:twoCellAnchor>
    <xdr:from>
      <xdr:col>3</xdr:col>
      <xdr:colOff>476250</xdr:colOff>
      <xdr:row>22</xdr:row>
      <xdr:rowOff>0</xdr:rowOff>
    </xdr:from>
    <xdr:to>
      <xdr:col>8</xdr:col>
      <xdr:colOff>123825</xdr:colOff>
      <xdr:row>22</xdr:row>
      <xdr:rowOff>0</xdr:rowOff>
    </xdr:to>
    <xdr:graphicFrame macro="">
      <xdr:nvGraphicFramePr>
        <xdr:cNvPr id="66922017" name="Chart 8">
          <a:extLst>
            <a:ext uri="{FF2B5EF4-FFF2-40B4-BE49-F238E27FC236}">
              <a16:creationId xmlns:a16="http://schemas.microsoft.com/office/drawing/2014/main" id="{86D697F8-F888-4EA9-A4AD-F593CE8B11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2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2018" name="Chart 9">
          <a:extLst>
            <a:ext uri="{FF2B5EF4-FFF2-40B4-BE49-F238E27FC236}">
              <a16:creationId xmlns:a16="http://schemas.microsoft.com/office/drawing/2014/main" id="{201D944F-8785-4E22-B6C0-AD3CD28B11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3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2019" name="Chart 10">
          <a:extLst>
            <a:ext uri="{FF2B5EF4-FFF2-40B4-BE49-F238E27FC236}">
              <a16:creationId xmlns:a16="http://schemas.microsoft.com/office/drawing/2014/main" id="{15BDA9E3-0FF4-48CC-8374-C8A69C676F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4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2020" name="Chart 11">
          <a:extLst>
            <a:ext uri="{FF2B5EF4-FFF2-40B4-BE49-F238E27FC236}">
              <a16:creationId xmlns:a16="http://schemas.microsoft.com/office/drawing/2014/main" id="{F159566F-064C-4B7A-8169-419FBB2C14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5"/>
        </a:graphicData>
      </a:graphic>
    </xdr:graphicFrame>
    <xdr:clientData/>
  </xdr:twoCellAnchor>
  <xdr:twoCellAnchor>
    <xdr:from>
      <xdr:col>3</xdr:col>
      <xdr:colOff>476250</xdr:colOff>
      <xdr:row>22</xdr:row>
      <xdr:rowOff>0</xdr:rowOff>
    </xdr:from>
    <xdr:to>
      <xdr:col>8</xdr:col>
      <xdr:colOff>123825</xdr:colOff>
      <xdr:row>22</xdr:row>
      <xdr:rowOff>0</xdr:rowOff>
    </xdr:to>
    <xdr:graphicFrame macro="">
      <xdr:nvGraphicFramePr>
        <xdr:cNvPr id="66922021" name="Chart 12">
          <a:extLst>
            <a:ext uri="{FF2B5EF4-FFF2-40B4-BE49-F238E27FC236}">
              <a16:creationId xmlns:a16="http://schemas.microsoft.com/office/drawing/2014/main" id="{A8F89F00-7C51-4C85-898E-63A110E78C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6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2022" name="Chart 13">
          <a:extLst>
            <a:ext uri="{FF2B5EF4-FFF2-40B4-BE49-F238E27FC236}">
              <a16:creationId xmlns:a16="http://schemas.microsoft.com/office/drawing/2014/main" id="{6396A74E-9D71-47BB-86C0-F66F970561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7"/>
        </a:graphicData>
      </a:graphic>
    </xdr:graphicFrame>
    <xdr:clientData/>
  </xdr:twoCellAnchor>
  <xdr:twoCellAnchor>
    <xdr:from>
      <xdr:col>0</xdr:col>
      <xdr:colOff>0</xdr:colOff>
      <xdr:row>68</xdr:row>
      <xdr:rowOff>9525</xdr:rowOff>
    </xdr:from>
    <xdr:to>
      <xdr:col>10</xdr:col>
      <xdr:colOff>695325</xdr:colOff>
      <xdr:row>71</xdr:row>
      <xdr:rowOff>142875</xdr:rowOff>
    </xdr:to>
    <xdr:graphicFrame macro="">
      <xdr:nvGraphicFramePr>
        <xdr:cNvPr id="66922023" name="Graf 9">
          <a:extLst>
            <a:ext uri="{FF2B5EF4-FFF2-40B4-BE49-F238E27FC236}">
              <a16:creationId xmlns:a16="http://schemas.microsoft.com/office/drawing/2014/main" id="{8F7DEB80-6C6D-43C9-8670-6A5683C7F3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8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2024" name="Chart 1810">
          <a:extLst>
            <a:ext uri="{FF2B5EF4-FFF2-40B4-BE49-F238E27FC236}">
              <a16:creationId xmlns:a16="http://schemas.microsoft.com/office/drawing/2014/main" id="{2429C364-07B2-49C6-9D07-DB03B0846A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9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2025" name="Chart 3549">
          <a:extLst>
            <a:ext uri="{FF2B5EF4-FFF2-40B4-BE49-F238E27FC236}">
              <a16:creationId xmlns:a16="http://schemas.microsoft.com/office/drawing/2014/main" id="{D4A6A868-44AA-447B-8F0A-FC65257A2F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0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2026" name="Chart 6">
          <a:extLst>
            <a:ext uri="{FF2B5EF4-FFF2-40B4-BE49-F238E27FC236}">
              <a16:creationId xmlns:a16="http://schemas.microsoft.com/office/drawing/2014/main" id="{5CE9A5CA-6C8D-4256-991E-F74B21754D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1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2027" name="Chart 7">
          <a:extLst>
            <a:ext uri="{FF2B5EF4-FFF2-40B4-BE49-F238E27FC236}">
              <a16:creationId xmlns:a16="http://schemas.microsoft.com/office/drawing/2014/main" id="{889342C3-0E95-4AF5-964A-8A6D28C6B5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2"/>
        </a:graphicData>
      </a:graphic>
    </xdr:graphicFrame>
    <xdr:clientData/>
  </xdr:twoCellAnchor>
  <xdr:twoCellAnchor>
    <xdr:from>
      <xdr:col>3</xdr:col>
      <xdr:colOff>476250</xdr:colOff>
      <xdr:row>22</xdr:row>
      <xdr:rowOff>0</xdr:rowOff>
    </xdr:from>
    <xdr:to>
      <xdr:col>8</xdr:col>
      <xdr:colOff>123825</xdr:colOff>
      <xdr:row>22</xdr:row>
      <xdr:rowOff>0</xdr:rowOff>
    </xdr:to>
    <xdr:graphicFrame macro="">
      <xdr:nvGraphicFramePr>
        <xdr:cNvPr id="66922028" name="Chart 8">
          <a:extLst>
            <a:ext uri="{FF2B5EF4-FFF2-40B4-BE49-F238E27FC236}">
              <a16:creationId xmlns:a16="http://schemas.microsoft.com/office/drawing/2014/main" id="{2B033286-284E-46DE-A50A-603E21E3DA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3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2029" name="Chart 9">
          <a:extLst>
            <a:ext uri="{FF2B5EF4-FFF2-40B4-BE49-F238E27FC236}">
              <a16:creationId xmlns:a16="http://schemas.microsoft.com/office/drawing/2014/main" id="{EEDE13F3-6A46-4DFD-84F3-D5D8589282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4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2030" name="Chart 10">
          <a:extLst>
            <a:ext uri="{FF2B5EF4-FFF2-40B4-BE49-F238E27FC236}">
              <a16:creationId xmlns:a16="http://schemas.microsoft.com/office/drawing/2014/main" id="{6D40DA37-6106-437C-9189-6C7460AF76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5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2031" name="Chart 11">
          <a:extLst>
            <a:ext uri="{FF2B5EF4-FFF2-40B4-BE49-F238E27FC236}">
              <a16:creationId xmlns:a16="http://schemas.microsoft.com/office/drawing/2014/main" id="{9BD9CA61-53B3-4AD8-8B36-3CDBF165DC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6"/>
        </a:graphicData>
      </a:graphic>
    </xdr:graphicFrame>
    <xdr:clientData/>
  </xdr:twoCellAnchor>
  <xdr:twoCellAnchor>
    <xdr:from>
      <xdr:col>3</xdr:col>
      <xdr:colOff>476250</xdr:colOff>
      <xdr:row>22</xdr:row>
      <xdr:rowOff>0</xdr:rowOff>
    </xdr:from>
    <xdr:to>
      <xdr:col>8</xdr:col>
      <xdr:colOff>123825</xdr:colOff>
      <xdr:row>22</xdr:row>
      <xdr:rowOff>0</xdr:rowOff>
    </xdr:to>
    <xdr:graphicFrame macro="">
      <xdr:nvGraphicFramePr>
        <xdr:cNvPr id="66922032" name="Chart 12">
          <a:extLst>
            <a:ext uri="{FF2B5EF4-FFF2-40B4-BE49-F238E27FC236}">
              <a16:creationId xmlns:a16="http://schemas.microsoft.com/office/drawing/2014/main" id="{3AD1EE7F-347C-448E-A850-A434304C51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7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2033" name="Chart 13">
          <a:extLst>
            <a:ext uri="{FF2B5EF4-FFF2-40B4-BE49-F238E27FC236}">
              <a16:creationId xmlns:a16="http://schemas.microsoft.com/office/drawing/2014/main" id="{049B0012-5993-41A9-B9FC-9151B1246A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8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2034" name="Chart 1810">
          <a:extLst>
            <a:ext uri="{FF2B5EF4-FFF2-40B4-BE49-F238E27FC236}">
              <a16:creationId xmlns:a16="http://schemas.microsoft.com/office/drawing/2014/main" id="{AFE04C75-F5CA-4CC6-80AD-C1DE8ABF4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9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2035" name="Chart 6">
          <a:extLst>
            <a:ext uri="{FF2B5EF4-FFF2-40B4-BE49-F238E27FC236}">
              <a16:creationId xmlns:a16="http://schemas.microsoft.com/office/drawing/2014/main" id="{5A981211-A0CA-4EFE-88F9-0A56A88822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0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2036" name="Chart 7">
          <a:extLst>
            <a:ext uri="{FF2B5EF4-FFF2-40B4-BE49-F238E27FC236}">
              <a16:creationId xmlns:a16="http://schemas.microsoft.com/office/drawing/2014/main" id="{975F500D-6819-4AC5-8DD4-95D0266A05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1"/>
        </a:graphicData>
      </a:graphic>
    </xdr:graphicFrame>
    <xdr:clientData/>
  </xdr:twoCellAnchor>
  <xdr:twoCellAnchor>
    <xdr:from>
      <xdr:col>3</xdr:col>
      <xdr:colOff>476250</xdr:colOff>
      <xdr:row>22</xdr:row>
      <xdr:rowOff>0</xdr:rowOff>
    </xdr:from>
    <xdr:to>
      <xdr:col>8</xdr:col>
      <xdr:colOff>123825</xdr:colOff>
      <xdr:row>22</xdr:row>
      <xdr:rowOff>0</xdr:rowOff>
    </xdr:to>
    <xdr:graphicFrame macro="">
      <xdr:nvGraphicFramePr>
        <xdr:cNvPr id="66922037" name="Chart 8">
          <a:extLst>
            <a:ext uri="{FF2B5EF4-FFF2-40B4-BE49-F238E27FC236}">
              <a16:creationId xmlns:a16="http://schemas.microsoft.com/office/drawing/2014/main" id="{990F2747-8E08-4BB4-891C-7133269A09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2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2038" name="Chart 9">
          <a:extLst>
            <a:ext uri="{FF2B5EF4-FFF2-40B4-BE49-F238E27FC236}">
              <a16:creationId xmlns:a16="http://schemas.microsoft.com/office/drawing/2014/main" id="{0ECEE68B-B57A-450D-9FF0-858E23F0CB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3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2039" name="Chart 10">
          <a:extLst>
            <a:ext uri="{FF2B5EF4-FFF2-40B4-BE49-F238E27FC236}">
              <a16:creationId xmlns:a16="http://schemas.microsoft.com/office/drawing/2014/main" id="{2F7C8B24-1D99-4897-9355-E70F044BDD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4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2040" name="Chart 11">
          <a:extLst>
            <a:ext uri="{FF2B5EF4-FFF2-40B4-BE49-F238E27FC236}">
              <a16:creationId xmlns:a16="http://schemas.microsoft.com/office/drawing/2014/main" id="{71FA00EE-6FB2-43A4-A3B5-D1E8ECE3A8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5"/>
        </a:graphicData>
      </a:graphic>
    </xdr:graphicFrame>
    <xdr:clientData/>
  </xdr:twoCellAnchor>
  <xdr:twoCellAnchor>
    <xdr:from>
      <xdr:col>3</xdr:col>
      <xdr:colOff>476250</xdr:colOff>
      <xdr:row>22</xdr:row>
      <xdr:rowOff>0</xdr:rowOff>
    </xdr:from>
    <xdr:to>
      <xdr:col>8</xdr:col>
      <xdr:colOff>123825</xdr:colOff>
      <xdr:row>22</xdr:row>
      <xdr:rowOff>0</xdr:rowOff>
    </xdr:to>
    <xdr:graphicFrame macro="">
      <xdr:nvGraphicFramePr>
        <xdr:cNvPr id="66922041" name="Chart 12">
          <a:extLst>
            <a:ext uri="{FF2B5EF4-FFF2-40B4-BE49-F238E27FC236}">
              <a16:creationId xmlns:a16="http://schemas.microsoft.com/office/drawing/2014/main" id="{7343539B-9CA4-4DF6-B01C-E5940C4BAD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6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2042" name="Chart 13">
          <a:extLst>
            <a:ext uri="{FF2B5EF4-FFF2-40B4-BE49-F238E27FC236}">
              <a16:creationId xmlns:a16="http://schemas.microsoft.com/office/drawing/2014/main" id="{35F59B55-AA0B-48EE-AFA3-2124526175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7"/>
        </a:graphicData>
      </a:graphic>
    </xdr:graphicFrame>
    <xdr:clientData/>
  </xdr:twoCellAnchor>
  <xdr:twoCellAnchor>
    <xdr:from>
      <xdr:col>0</xdr:col>
      <xdr:colOff>0</xdr:colOff>
      <xdr:row>69</xdr:row>
      <xdr:rowOff>47625</xdr:rowOff>
    </xdr:from>
    <xdr:to>
      <xdr:col>9</xdr:col>
      <xdr:colOff>800100</xdr:colOff>
      <xdr:row>76</xdr:row>
      <xdr:rowOff>28575</xdr:rowOff>
    </xdr:to>
    <xdr:graphicFrame macro="">
      <xdr:nvGraphicFramePr>
        <xdr:cNvPr id="66922043" name="Graf 9">
          <a:extLst>
            <a:ext uri="{FF2B5EF4-FFF2-40B4-BE49-F238E27FC236}">
              <a16:creationId xmlns:a16="http://schemas.microsoft.com/office/drawing/2014/main" id="{2C1D7A52-F46B-48A8-B570-4C37E46381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8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2044" name="Chart 1810">
          <a:extLst>
            <a:ext uri="{FF2B5EF4-FFF2-40B4-BE49-F238E27FC236}">
              <a16:creationId xmlns:a16="http://schemas.microsoft.com/office/drawing/2014/main" id="{85EE9494-3BD2-4CC8-A26D-02D50CC6BE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9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2045" name="Chart 3549">
          <a:extLst>
            <a:ext uri="{FF2B5EF4-FFF2-40B4-BE49-F238E27FC236}">
              <a16:creationId xmlns:a16="http://schemas.microsoft.com/office/drawing/2014/main" id="{57A709BA-1D8C-458B-B568-6E0598B812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0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2046" name="Chart 6">
          <a:extLst>
            <a:ext uri="{FF2B5EF4-FFF2-40B4-BE49-F238E27FC236}">
              <a16:creationId xmlns:a16="http://schemas.microsoft.com/office/drawing/2014/main" id="{A01F75B6-F5B2-4B73-BBDD-C4273546B0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1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2047" name="Chart 7">
          <a:extLst>
            <a:ext uri="{FF2B5EF4-FFF2-40B4-BE49-F238E27FC236}">
              <a16:creationId xmlns:a16="http://schemas.microsoft.com/office/drawing/2014/main" id="{014DEE61-7D46-48EC-AA78-398F94D596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2"/>
        </a:graphicData>
      </a:graphic>
    </xdr:graphicFrame>
    <xdr:clientData/>
  </xdr:twoCellAnchor>
  <xdr:twoCellAnchor>
    <xdr:from>
      <xdr:col>3</xdr:col>
      <xdr:colOff>476250</xdr:colOff>
      <xdr:row>22</xdr:row>
      <xdr:rowOff>0</xdr:rowOff>
    </xdr:from>
    <xdr:to>
      <xdr:col>8</xdr:col>
      <xdr:colOff>123825</xdr:colOff>
      <xdr:row>22</xdr:row>
      <xdr:rowOff>0</xdr:rowOff>
    </xdr:to>
    <xdr:graphicFrame macro="">
      <xdr:nvGraphicFramePr>
        <xdr:cNvPr id="66922048" name="Chart 8">
          <a:extLst>
            <a:ext uri="{FF2B5EF4-FFF2-40B4-BE49-F238E27FC236}">
              <a16:creationId xmlns:a16="http://schemas.microsoft.com/office/drawing/2014/main" id="{40028CF8-A056-4230-A657-0F54CA5E12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3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2049" name="Chart 12099">
          <a:extLst>
            <a:ext uri="{FF2B5EF4-FFF2-40B4-BE49-F238E27FC236}">
              <a16:creationId xmlns:a16="http://schemas.microsoft.com/office/drawing/2014/main" id="{3F07585B-9D98-41D1-BA36-10430A19A0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4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2050" name="Chart 17247">
          <a:extLst>
            <a:ext uri="{FF2B5EF4-FFF2-40B4-BE49-F238E27FC236}">
              <a16:creationId xmlns:a16="http://schemas.microsoft.com/office/drawing/2014/main" id="{AE775133-491A-4EAF-8AE1-653546FA3E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5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2051" name="Chart 21882">
          <a:extLst>
            <a:ext uri="{FF2B5EF4-FFF2-40B4-BE49-F238E27FC236}">
              <a16:creationId xmlns:a16="http://schemas.microsoft.com/office/drawing/2014/main" id="{11C02EF0-33D2-4D41-B6FC-918A2A5C00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6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2052" name="Chart 23595">
          <a:extLst>
            <a:ext uri="{FF2B5EF4-FFF2-40B4-BE49-F238E27FC236}">
              <a16:creationId xmlns:a16="http://schemas.microsoft.com/office/drawing/2014/main" id="{A88BF71C-366E-47B7-8AD7-8EA1A7BA6E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7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2053" name="Chart 6">
          <a:extLst>
            <a:ext uri="{FF2B5EF4-FFF2-40B4-BE49-F238E27FC236}">
              <a16:creationId xmlns:a16="http://schemas.microsoft.com/office/drawing/2014/main" id="{1DB3CA8B-7B58-473F-82C2-71999DA007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8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2054" name="Chart 7">
          <a:extLst>
            <a:ext uri="{FF2B5EF4-FFF2-40B4-BE49-F238E27FC236}">
              <a16:creationId xmlns:a16="http://schemas.microsoft.com/office/drawing/2014/main" id="{DC2D5E33-F398-4801-8085-6C8C48142F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9"/>
        </a:graphicData>
      </a:graphic>
    </xdr:graphicFrame>
    <xdr:clientData/>
  </xdr:twoCellAnchor>
  <xdr:twoCellAnchor>
    <xdr:from>
      <xdr:col>3</xdr:col>
      <xdr:colOff>476250</xdr:colOff>
      <xdr:row>22</xdr:row>
      <xdr:rowOff>0</xdr:rowOff>
    </xdr:from>
    <xdr:to>
      <xdr:col>8</xdr:col>
      <xdr:colOff>123825</xdr:colOff>
      <xdr:row>22</xdr:row>
      <xdr:rowOff>0</xdr:rowOff>
    </xdr:to>
    <xdr:graphicFrame macro="">
      <xdr:nvGraphicFramePr>
        <xdr:cNvPr id="66922055" name="Chart 8">
          <a:extLst>
            <a:ext uri="{FF2B5EF4-FFF2-40B4-BE49-F238E27FC236}">
              <a16:creationId xmlns:a16="http://schemas.microsoft.com/office/drawing/2014/main" id="{58134443-7C0D-4E10-ABCD-4D02BFCCA9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0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2056" name="Chart 26874">
          <a:extLst>
            <a:ext uri="{FF2B5EF4-FFF2-40B4-BE49-F238E27FC236}">
              <a16:creationId xmlns:a16="http://schemas.microsoft.com/office/drawing/2014/main" id="{31F51D3F-BA5F-4D1E-A696-C0B8F44EEF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1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2057" name="Chart 6">
          <a:extLst>
            <a:ext uri="{FF2B5EF4-FFF2-40B4-BE49-F238E27FC236}">
              <a16:creationId xmlns:a16="http://schemas.microsoft.com/office/drawing/2014/main" id="{0A0F06A0-5F80-4AE6-953A-C935826A7D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2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2058" name="Chart 7">
          <a:extLst>
            <a:ext uri="{FF2B5EF4-FFF2-40B4-BE49-F238E27FC236}">
              <a16:creationId xmlns:a16="http://schemas.microsoft.com/office/drawing/2014/main" id="{CFB9C4E5-4521-4352-A7DA-3937E5030E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3"/>
        </a:graphicData>
      </a:graphic>
    </xdr:graphicFrame>
    <xdr:clientData/>
  </xdr:twoCellAnchor>
  <xdr:twoCellAnchor>
    <xdr:from>
      <xdr:col>3</xdr:col>
      <xdr:colOff>476250</xdr:colOff>
      <xdr:row>22</xdr:row>
      <xdr:rowOff>0</xdr:rowOff>
    </xdr:from>
    <xdr:to>
      <xdr:col>8</xdr:col>
      <xdr:colOff>123825</xdr:colOff>
      <xdr:row>22</xdr:row>
      <xdr:rowOff>0</xdr:rowOff>
    </xdr:to>
    <xdr:graphicFrame macro="">
      <xdr:nvGraphicFramePr>
        <xdr:cNvPr id="66922059" name="Chart 8">
          <a:extLst>
            <a:ext uri="{FF2B5EF4-FFF2-40B4-BE49-F238E27FC236}">
              <a16:creationId xmlns:a16="http://schemas.microsoft.com/office/drawing/2014/main" id="{457C77B2-6F96-4E28-8013-4EC5ECA16D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4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2060" name="Chart 9">
          <a:extLst>
            <a:ext uri="{FF2B5EF4-FFF2-40B4-BE49-F238E27FC236}">
              <a16:creationId xmlns:a16="http://schemas.microsoft.com/office/drawing/2014/main" id="{615AFBED-C4D7-4A92-8B6D-89AA7207AD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5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2061" name="Chart 10">
          <a:extLst>
            <a:ext uri="{FF2B5EF4-FFF2-40B4-BE49-F238E27FC236}">
              <a16:creationId xmlns:a16="http://schemas.microsoft.com/office/drawing/2014/main" id="{A779EBA2-401E-4BC5-BE13-0F6F1D4DF7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6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2062" name="Chart 11">
          <a:extLst>
            <a:ext uri="{FF2B5EF4-FFF2-40B4-BE49-F238E27FC236}">
              <a16:creationId xmlns:a16="http://schemas.microsoft.com/office/drawing/2014/main" id="{062F5069-6715-4964-BCF5-DB4881A18A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7"/>
        </a:graphicData>
      </a:graphic>
    </xdr:graphicFrame>
    <xdr:clientData/>
  </xdr:twoCellAnchor>
  <xdr:twoCellAnchor>
    <xdr:from>
      <xdr:col>3</xdr:col>
      <xdr:colOff>476250</xdr:colOff>
      <xdr:row>22</xdr:row>
      <xdr:rowOff>0</xdr:rowOff>
    </xdr:from>
    <xdr:to>
      <xdr:col>8</xdr:col>
      <xdr:colOff>123825</xdr:colOff>
      <xdr:row>22</xdr:row>
      <xdr:rowOff>0</xdr:rowOff>
    </xdr:to>
    <xdr:graphicFrame macro="">
      <xdr:nvGraphicFramePr>
        <xdr:cNvPr id="66922063" name="Chart 12">
          <a:extLst>
            <a:ext uri="{FF2B5EF4-FFF2-40B4-BE49-F238E27FC236}">
              <a16:creationId xmlns:a16="http://schemas.microsoft.com/office/drawing/2014/main" id="{AF8B4672-3E2A-4969-BE61-99309E3C7D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8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2064" name="Chart 13">
          <a:extLst>
            <a:ext uri="{FF2B5EF4-FFF2-40B4-BE49-F238E27FC236}">
              <a16:creationId xmlns:a16="http://schemas.microsoft.com/office/drawing/2014/main" id="{1DC9F164-A505-49F6-A946-BDD448F985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9"/>
        </a:graphicData>
      </a:graphic>
    </xdr:graphicFrame>
    <xdr:clientData/>
  </xdr:twoCellAnchor>
  <xdr:twoCellAnchor>
    <xdr:from>
      <xdr:col>0</xdr:col>
      <xdr:colOff>0</xdr:colOff>
      <xdr:row>67</xdr:row>
      <xdr:rowOff>66675</xdr:rowOff>
    </xdr:from>
    <xdr:to>
      <xdr:col>9</xdr:col>
      <xdr:colOff>762000</xdr:colOff>
      <xdr:row>76</xdr:row>
      <xdr:rowOff>85725</xdr:rowOff>
    </xdr:to>
    <xdr:graphicFrame macro="">
      <xdr:nvGraphicFramePr>
        <xdr:cNvPr id="66922065" name="Graf 9">
          <a:extLst>
            <a:ext uri="{FF2B5EF4-FFF2-40B4-BE49-F238E27FC236}">
              <a16:creationId xmlns:a16="http://schemas.microsoft.com/office/drawing/2014/main" id="{294342E4-D741-45F3-8536-FAAC7171A6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0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2066" name="Chart 29730">
          <a:extLst>
            <a:ext uri="{FF2B5EF4-FFF2-40B4-BE49-F238E27FC236}">
              <a16:creationId xmlns:a16="http://schemas.microsoft.com/office/drawing/2014/main" id="{FDF2D021-4BCA-4540-8ABA-CB24428A98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1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2067" name="Chart 6">
          <a:extLst>
            <a:ext uri="{FF2B5EF4-FFF2-40B4-BE49-F238E27FC236}">
              <a16:creationId xmlns:a16="http://schemas.microsoft.com/office/drawing/2014/main" id="{0E470309-C174-4D46-89E8-DDEBB38BE8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2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2068" name="Chart 7">
          <a:extLst>
            <a:ext uri="{FF2B5EF4-FFF2-40B4-BE49-F238E27FC236}">
              <a16:creationId xmlns:a16="http://schemas.microsoft.com/office/drawing/2014/main" id="{26E67720-B264-46F4-B77A-57DB783110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3"/>
        </a:graphicData>
      </a:graphic>
    </xdr:graphicFrame>
    <xdr:clientData/>
  </xdr:twoCellAnchor>
  <xdr:twoCellAnchor>
    <xdr:from>
      <xdr:col>3</xdr:col>
      <xdr:colOff>476250</xdr:colOff>
      <xdr:row>22</xdr:row>
      <xdr:rowOff>0</xdr:rowOff>
    </xdr:from>
    <xdr:to>
      <xdr:col>8</xdr:col>
      <xdr:colOff>123825</xdr:colOff>
      <xdr:row>22</xdr:row>
      <xdr:rowOff>0</xdr:rowOff>
    </xdr:to>
    <xdr:graphicFrame macro="">
      <xdr:nvGraphicFramePr>
        <xdr:cNvPr id="66922069" name="Chart 8">
          <a:extLst>
            <a:ext uri="{FF2B5EF4-FFF2-40B4-BE49-F238E27FC236}">
              <a16:creationId xmlns:a16="http://schemas.microsoft.com/office/drawing/2014/main" id="{E5A2E9B3-03AA-4915-878D-D2365120E7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4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2070" name="Chart 9">
          <a:extLst>
            <a:ext uri="{FF2B5EF4-FFF2-40B4-BE49-F238E27FC236}">
              <a16:creationId xmlns:a16="http://schemas.microsoft.com/office/drawing/2014/main" id="{EF59615A-751E-4ECE-B274-1D532418B4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5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2071" name="Chart 10">
          <a:extLst>
            <a:ext uri="{FF2B5EF4-FFF2-40B4-BE49-F238E27FC236}">
              <a16:creationId xmlns:a16="http://schemas.microsoft.com/office/drawing/2014/main" id="{ACE6C5D0-5CC1-4344-A632-35ECFA2021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6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2072" name="Chart 11">
          <a:extLst>
            <a:ext uri="{FF2B5EF4-FFF2-40B4-BE49-F238E27FC236}">
              <a16:creationId xmlns:a16="http://schemas.microsoft.com/office/drawing/2014/main" id="{F7CE5690-F75D-41FE-B0F5-037F670492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7"/>
        </a:graphicData>
      </a:graphic>
    </xdr:graphicFrame>
    <xdr:clientData/>
  </xdr:twoCellAnchor>
  <xdr:twoCellAnchor>
    <xdr:from>
      <xdr:col>3</xdr:col>
      <xdr:colOff>476250</xdr:colOff>
      <xdr:row>22</xdr:row>
      <xdr:rowOff>0</xdr:rowOff>
    </xdr:from>
    <xdr:to>
      <xdr:col>8</xdr:col>
      <xdr:colOff>123825</xdr:colOff>
      <xdr:row>22</xdr:row>
      <xdr:rowOff>0</xdr:rowOff>
    </xdr:to>
    <xdr:graphicFrame macro="">
      <xdr:nvGraphicFramePr>
        <xdr:cNvPr id="66922073" name="Chart 12">
          <a:extLst>
            <a:ext uri="{FF2B5EF4-FFF2-40B4-BE49-F238E27FC236}">
              <a16:creationId xmlns:a16="http://schemas.microsoft.com/office/drawing/2014/main" id="{1575F15D-48CF-46D7-AEA5-934DCACDA5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8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2074" name="Chart 30463">
          <a:extLst>
            <a:ext uri="{FF2B5EF4-FFF2-40B4-BE49-F238E27FC236}">
              <a16:creationId xmlns:a16="http://schemas.microsoft.com/office/drawing/2014/main" id="{D564B276-FF3D-41E4-9E8E-DA0CCA94E3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9"/>
        </a:graphicData>
      </a:graphic>
    </xdr:graphicFrame>
    <xdr:clientData/>
  </xdr:twoCellAnchor>
  <xdr:twoCellAnchor>
    <xdr:from>
      <xdr:col>3</xdr:col>
      <xdr:colOff>771525</xdr:colOff>
      <xdr:row>22</xdr:row>
      <xdr:rowOff>0</xdr:rowOff>
    </xdr:from>
    <xdr:to>
      <xdr:col>9</xdr:col>
      <xdr:colOff>762000</xdr:colOff>
      <xdr:row>22</xdr:row>
      <xdr:rowOff>0</xdr:rowOff>
    </xdr:to>
    <xdr:graphicFrame macro="">
      <xdr:nvGraphicFramePr>
        <xdr:cNvPr id="66922075" name="Chart 31254">
          <a:extLst>
            <a:ext uri="{FF2B5EF4-FFF2-40B4-BE49-F238E27FC236}">
              <a16:creationId xmlns:a16="http://schemas.microsoft.com/office/drawing/2014/main" id="{8EB18AED-3724-48BA-B35E-674B5A8D0C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0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076" name="Graf 421512">
          <a:extLst>
            <a:ext uri="{FF2B5EF4-FFF2-40B4-BE49-F238E27FC236}">
              <a16:creationId xmlns:a16="http://schemas.microsoft.com/office/drawing/2014/main" id="{BE9CE44B-6415-4516-8F71-11E2658079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1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077" name="Graf 416907">
          <a:extLst>
            <a:ext uri="{FF2B5EF4-FFF2-40B4-BE49-F238E27FC236}">
              <a16:creationId xmlns:a16="http://schemas.microsoft.com/office/drawing/2014/main" id="{2FDC5A29-2D27-4BCC-AB73-08F7419891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2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078" name="Graf 384705">
          <a:extLst>
            <a:ext uri="{FF2B5EF4-FFF2-40B4-BE49-F238E27FC236}">
              <a16:creationId xmlns:a16="http://schemas.microsoft.com/office/drawing/2014/main" id="{B3150DC8-E731-45B0-BF8E-838ABD063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3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079" name="Graf 334134">
          <a:extLst>
            <a:ext uri="{FF2B5EF4-FFF2-40B4-BE49-F238E27FC236}">
              <a16:creationId xmlns:a16="http://schemas.microsoft.com/office/drawing/2014/main" id="{BFCEDE5C-EF0B-485E-A281-148EF076C4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4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080" name="Graf 297906">
          <a:extLst>
            <a:ext uri="{FF2B5EF4-FFF2-40B4-BE49-F238E27FC236}">
              <a16:creationId xmlns:a16="http://schemas.microsoft.com/office/drawing/2014/main" id="{68C2D9E4-2343-4BC6-BD36-076C6CD575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5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081" name="Graf 288213">
          <a:extLst>
            <a:ext uri="{FF2B5EF4-FFF2-40B4-BE49-F238E27FC236}">
              <a16:creationId xmlns:a16="http://schemas.microsoft.com/office/drawing/2014/main" id="{11E01405-779E-429D-80E2-DC3938E00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6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082" name="Graf 237277">
          <a:extLst>
            <a:ext uri="{FF2B5EF4-FFF2-40B4-BE49-F238E27FC236}">
              <a16:creationId xmlns:a16="http://schemas.microsoft.com/office/drawing/2014/main" id="{2B04ED90-EF37-46DE-AD58-D7C473CE7B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7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083" name="Graf 208481">
          <a:extLst>
            <a:ext uri="{FF2B5EF4-FFF2-40B4-BE49-F238E27FC236}">
              <a16:creationId xmlns:a16="http://schemas.microsoft.com/office/drawing/2014/main" id="{7D458601-87FE-443F-B166-F2059020B3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8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084" name="Graf 188623">
          <a:extLst>
            <a:ext uri="{FF2B5EF4-FFF2-40B4-BE49-F238E27FC236}">
              <a16:creationId xmlns:a16="http://schemas.microsoft.com/office/drawing/2014/main" id="{A53D1ABE-DEFF-4D4D-AA28-C4F8854959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9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085" name="Graf 184801">
          <a:extLst>
            <a:ext uri="{FF2B5EF4-FFF2-40B4-BE49-F238E27FC236}">
              <a16:creationId xmlns:a16="http://schemas.microsoft.com/office/drawing/2014/main" id="{13AE9E02-4174-48AA-A014-EBB64443BB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0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086" name="Graf 180484">
          <a:extLst>
            <a:ext uri="{FF2B5EF4-FFF2-40B4-BE49-F238E27FC236}">
              <a16:creationId xmlns:a16="http://schemas.microsoft.com/office/drawing/2014/main" id="{209B82E9-9333-4A7C-AD4F-32F54CA753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1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087" name="Graf 148252">
          <a:extLst>
            <a:ext uri="{FF2B5EF4-FFF2-40B4-BE49-F238E27FC236}">
              <a16:creationId xmlns:a16="http://schemas.microsoft.com/office/drawing/2014/main" id="{D6B2527C-4C38-4EA6-BFD9-54FE16087A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2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088" name="Graf 144439">
          <a:extLst>
            <a:ext uri="{FF2B5EF4-FFF2-40B4-BE49-F238E27FC236}">
              <a16:creationId xmlns:a16="http://schemas.microsoft.com/office/drawing/2014/main" id="{C76F4443-4775-4303-AE9B-823286C478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3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089" name="Graf 93060">
          <a:extLst>
            <a:ext uri="{FF2B5EF4-FFF2-40B4-BE49-F238E27FC236}">
              <a16:creationId xmlns:a16="http://schemas.microsoft.com/office/drawing/2014/main" id="{8461A28F-20DE-4502-9740-327FF463AE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4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090" name="Graf 38870">
          <a:extLst>
            <a:ext uri="{FF2B5EF4-FFF2-40B4-BE49-F238E27FC236}">
              <a16:creationId xmlns:a16="http://schemas.microsoft.com/office/drawing/2014/main" id="{782AF1D3-C1CD-4493-B9E4-A1C46D95A9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5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091" name="Graf 19502">
          <a:extLst>
            <a:ext uri="{FF2B5EF4-FFF2-40B4-BE49-F238E27FC236}">
              <a16:creationId xmlns:a16="http://schemas.microsoft.com/office/drawing/2014/main" id="{F63791BB-8BCE-4948-8D06-F4F8216911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6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092" name="Graf 16343">
          <a:extLst>
            <a:ext uri="{FF2B5EF4-FFF2-40B4-BE49-F238E27FC236}">
              <a16:creationId xmlns:a16="http://schemas.microsoft.com/office/drawing/2014/main" id="{C5FCE480-094F-48B9-9969-CBBA6058D5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7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093" name="Graf 15011">
          <a:extLst>
            <a:ext uri="{FF2B5EF4-FFF2-40B4-BE49-F238E27FC236}">
              <a16:creationId xmlns:a16="http://schemas.microsoft.com/office/drawing/2014/main" id="{AE8D58C7-0D9E-4F0E-86C2-BE9DFCFC01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8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094" name="Graf 14767">
          <a:extLst>
            <a:ext uri="{FF2B5EF4-FFF2-40B4-BE49-F238E27FC236}">
              <a16:creationId xmlns:a16="http://schemas.microsoft.com/office/drawing/2014/main" id="{EE625462-16B6-45B4-A075-59C0342D69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9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095" name="Graf 14287">
          <a:extLst>
            <a:ext uri="{FF2B5EF4-FFF2-40B4-BE49-F238E27FC236}">
              <a16:creationId xmlns:a16="http://schemas.microsoft.com/office/drawing/2014/main" id="{8EEC8397-0D28-4EF6-936B-20256BC5DD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0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096" name="Graf 12381">
          <a:extLst>
            <a:ext uri="{FF2B5EF4-FFF2-40B4-BE49-F238E27FC236}">
              <a16:creationId xmlns:a16="http://schemas.microsoft.com/office/drawing/2014/main" id="{0BB9224F-83CA-4F50-94E6-BE576A0EA8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1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097" name="Graf 12142">
          <a:extLst>
            <a:ext uri="{FF2B5EF4-FFF2-40B4-BE49-F238E27FC236}">
              <a16:creationId xmlns:a16="http://schemas.microsoft.com/office/drawing/2014/main" id="{04460756-7642-4BA0-8D65-8C7B3F7654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2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098" name="Graf 10387">
          <a:extLst>
            <a:ext uri="{FF2B5EF4-FFF2-40B4-BE49-F238E27FC236}">
              <a16:creationId xmlns:a16="http://schemas.microsoft.com/office/drawing/2014/main" id="{B12DCD7F-73AE-4D83-A25B-F2E3372428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3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099" name="Graf 10271">
          <a:extLst>
            <a:ext uri="{FF2B5EF4-FFF2-40B4-BE49-F238E27FC236}">
              <a16:creationId xmlns:a16="http://schemas.microsoft.com/office/drawing/2014/main" id="{303F197C-0F7B-4B1F-90BB-A44BDAC31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4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100" name="Graf 10037">
          <a:extLst>
            <a:ext uri="{FF2B5EF4-FFF2-40B4-BE49-F238E27FC236}">
              <a16:creationId xmlns:a16="http://schemas.microsoft.com/office/drawing/2014/main" id="{5E138680-EDB9-43FC-9AC2-C3E243E459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5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101" name="Chart 6">
          <a:extLst>
            <a:ext uri="{FF2B5EF4-FFF2-40B4-BE49-F238E27FC236}">
              <a16:creationId xmlns:a16="http://schemas.microsoft.com/office/drawing/2014/main" id="{702C5066-1BF7-4FE3-8566-CF15D75293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6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102" name="Chart 7">
          <a:extLst>
            <a:ext uri="{FF2B5EF4-FFF2-40B4-BE49-F238E27FC236}">
              <a16:creationId xmlns:a16="http://schemas.microsoft.com/office/drawing/2014/main" id="{CF1443C4-89D9-41A6-BFB8-E86C9BEDB2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7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5</xdr:col>
      <xdr:colOff>123825</xdr:colOff>
      <xdr:row>24</xdr:row>
      <xdr:rowOff>0</xdr:rowOff>
    </xdr:to>
    <xdr:graphicFrame macro="">
      <xdr:nvGraphicFramePr>
        <xdr:cNvPr id="66922103" name="Chart 8">
          <a:extLst>
            <a:ext uri="{FF2B5EF4-FFF2-40B4-BE49-F238E27FC236}">
              <a16:creationId xmlns:a16="http://schemas.microsoft.com/office/drawing/2014/main" id="{9799E638-FE30-4B50-A1C0-0017278DEA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8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104" name="Chart 9">
          <a:extLst>
            <a:ext uri="{FF2B5EF4-FFF2-40B4-BE49-F238E27FC236}">
              <a16:creationId xmlns:a16="http://schemas.microsoft.com/office/drawing/2014/main" id="{EF45C9AE-F13B-46A6-BB8F-51DEBEE4DD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9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105" name="Chart 10">
          <a:extLst>
            <a:ext uri="{FF2B5EF4-FFF2-40B4-BE49-F238E27FC236}">
              <a16:creationId xmlns:a16="http://schemas.microsoft.com/office/drawing/2014/main" id="{85472C92-C6B7-499C-8FB0-4CD78E93EA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0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106" name="Chart 11">
          <a:extLst>
            <a:ext uri="{FF2B5EF4-FFF2-40B4-BE49-F238E27FC236}">
              <a16:creationId xmlns:a16="http://schemas.microsoft.com/office/drawing/2014/main" id="{7BC59B9D-21CC-43DC-A7F3-2BAFF0E13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1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5</xdr:col>
      <xdr:colOff>123825</xdr:colOff>
      <xdr:row>24</xdr:row>
      <xdr:rowOff>0</xdr:rowOff>
    </xdr:to>
    <xdr:graphicFrame macro="">
      <xdr:nvGraphicFramePr>
        <xdr:cNvPr id="66922107" name="Chart 12">
          <a:extLst>
            <a:ext uri="{FF2B5EF4-FFF2-40B4-BE49-F238E27FC236}">
              <a16:creationId xmlns:a16="http://schemas.microsoft.com/office/drawing/2014/main" id="{BA09B675-E764-4F35-8CDF-584FD62F56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2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108" name="Chart 13">
          <a:extLst>
            <a:ext uri="{FF2B5EF4-FFF2-40B4-BE49-F238E27FC236}">
              <a16:creationId xmlns:a16="http://schemas.microsoft.com/office/drawing/2014/main" id="{DC8FAFEC-CEEE-4F57-9A6F-2B280136B3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3"/>
        </a:graphicData>
      </a:graphic>
    </xdr:graphicFrame>
    <xdr:clientData/>
  </xdr:twoCellAnchor>
  <xdr:twoCellAnchor>
    <xdr:from>
      <xdr:col>0</xdr:col>
      <xdr:colOff>0</xdr:colOff>
      <xdr:row>64</xdr:row>
      <xdr:rowOff>104775</xdr:rowOff>
    </xdr:from>
    <xdr:to>
      <xdr:col>14</xdr:col>
      <xdr:colOff>304800</xdr:colOff>
      <xdr:row>80</xdr:row>
      <xdr:rowOff>85725</xdr:rowOff>
    </xdr:to>
    <xdr:graphicFrame macro="">
      <xdr:nvGraphicFramePr>
        <xdr:cNvPr id="66922109" name="Graf 9">
          <a:extLst>
            <a:ext uri="{FF2B5EF4-FFF2-40B4-BE49-F238E27FC236}">
              <a16:creationId xmlns:a16="http://schemas.microsoft.com/office/drawing/2014/main" id="{CAEA97A5-4B2C-4A91-BB91-490EF892B7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4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110" name="Chart 1810">
          <a:extLst>
            <a:ext uri="{FF2B5EF4-FFF2-40B4-BE49-F238E27FC236}">
              <a16:creationId xmlns:a16="http://schemas.microsoft.com/office/drawing/2014/main" id="{04F38C57-AB28-45B5-89AC-64DD37C884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5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111" name="Chart 6">
          <a:extLst>
            <a:ext uri="{FF2B5EF4-FFF2-40B4-BE49-F238E27FC236}">
              <a16:creationId xmlns:a16="http://schemas.microsoft.com/office/drawing/2014/main" id="{6CAA1309-E87C-483C-AD0F-02A8460781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6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112" name="Chart 7">
          <a:extLst>
            <a:ext uri="{FF2B5EF4-FFF2-40B4-BE49-F238E27FC236}">
              <a16:creationId xmlns:a16="http://schemas.microsoft.com/office/drawing/2014/main" id="{190339B8-21F3-40B2-8954-8FC1ECD5A2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7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5</xdr:col>
      <xdr:colOff>123825</xdr:colOff>
      <xdr:row>24</xdr:row>
      <xdr:rowOff>0</xdr:rowOff>
    </xdr:to>
    <xdr:graphicFrame macro="">
      <xdr:nvGraphicFramePr>
        <xdr:cNvPr id="66922113" name="Chart 8">
          <a:extLst>
            <a:ext uri="{FF2B5EF4-FFF2-40B4-BE49-F238E27FC236}">
              <a16:creationId xmlns:a16="http://schemas.microsoft.com/office/drawing/2014/main" id="{577DCD66-830C-4C0E-8813-EB2C78F9C2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8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114" name="Chart 9">
          <a:extLst>
            <a:ext uri="{FF2B5EF4-FFF2-40B4-BE49-F238E27FC236}">
              <a16:creationId xmlns:a16="http://schemas.microsoft.com/office/drawing/2014/main" id="{773C9726-B69D-4695-9B52-7A75FB1BC3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9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115" name="Chart 10">
          <a:extLst>
            <a:ext uri="{FF2B5EF4-FFF2-40B4-BE49-F238E27FC236}">
              <a16:creationId xmlns:a16="http://schemas.microsoft.com/office/drawing/2014/main" id="{C8B65FB7-B4E4-4C39-BEA3-77A2B48971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0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116" name="Chart 11">
          <a:extLst>
            <a:ext uri="{FF2B5EF4-FFF2-40B4-BE49-F238E27FC236}">
              <a16:creationId xmlns:a16="http://schemas.microsoft.com/office/drawing/2014/main" id="{67FEA819-9CF8-42B6-A12C-E6B2F17DE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1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5</xdr:col>
      <xdr:colOff>123825</xdr:colOff>
      <xdr:row>24</xdr:row>
      <xdr:rowOff>0</xdr:rowOff>
    </xdr:to>
    <xdr:graphicFrame macro="">
      <xdr:nvGraphicFramePr>
        <xdr:cNvPr id="66922117" name="Chart 12">
          <a:extLst>
            <a:ext uri="{FF2B5EF4-FFF2-40B4-BE49-F238E27FC236}">
              <a16:creationId xmlns:a16="http://schemas.microsoft.com/office/drawing/2014/main" id="{1393D742-CB98-48B9-8957-8CD5B632CC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2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118" name="Chart 13">
          <a:extLst>
            <a:ext uri="{FF2B5EF4-FFF2-40B4-BE49-F238E27FC236}">
              <a16:creationId xmlns:a16="http://schemas.microsoft.com/office/drawing/2014/main" id="{0B79860C-CC17-45AF-88C9-49B6FFBA88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3"/>
        </a:graphicData>
      </a:graphic>
    </xdr:graphicFrame>
    <xdr:clientData/>
  </xdr:twoCellAnchor>
  <xdr:twoCellAnchor>
    <xdr:from>
      <xdr:col>0</xdr:col>
      <xdr:colOff>0</xdr:colOff>
      <xdr:row>64</xdr:row>
      <xdr:rowOff>104775</xdr:rowOff>
    </xdr:from>
    <xdr:to>
      <xdr:col>14</xdr:col>
      <xdr:colOff>304800</xdr:colOff>
      <xdr:row>80</xdr:row>
      <xdr:rowOff>85725</xdr:rowOff>
    </xdr:to>
    <xdr:graphicFrame macro="">
      <xdr:nvGraphicFramePr>
        <xdr:cNvPr id="66922119" name="Graf 9">
          <a:extLst>
            <a:ext uri="{FF2B5EF4-FFF2-40B4-BE49-F238E27FC236}">
              <a16:creationId xmlns:a16="http://schemas.microsoft.com/office/drawing/2014/main" id="{9DD8AA82-B0AE-4C55-9BE0-AAAA9824CA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4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120" name="Chart 1810">
          <a:extLst>
            <a:ext uri="{FF2B5EF4-FFF2-40B4-BE49-F238E27FC236}">
              <a16:creationId xmlns:a16="http://schemas.microsoft.com/office/drawing/2014/main" id="{8A9E0251-CE7D-4DBC-86E9-B02764F7E3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5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121" name="Chart 3549">
          <a:extLst>
            <a:ext uri="{FF2B5EF4-FFF2-40B4-BE49-F238E27FC236}">
              <a16:creationId xmlns:a16="http://schemas.microsoft.com/office/drawing/2014/main" id="{D1118CCB-F7AD-4E5E-9349-A56202AFAE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6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122" name="Chart 6">
          <a:extLst>
            <a:ext uri="{FF2B5EF4-FFF2-40B4-BE49-F238E27FC236}">
              <a16:creationId xmlns:a16="http://schemas.microsoft.com/office/drawing/2014/main" id="{83184822-E94D-406B-AE68-6C670D2D80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7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123" name="Chart 7">
          <a:extLst>
            <a:ext uri="{FF2B5EF4-FFF2-40B4-BE49-F238E27FC236}">
              <a16:creationId xmlns:a16="http://schemas.microsoft.com/office/drawing/2014/main" id="{1251D994-67F4-4CA3-869F-984CBBB738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8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5</xdr:col>
      <xdr:colOff>123825</xdr:colOff>
      <xdr:row>24</xdr:row>
      <xdr:rowOff>0</xdr:rowOff>
    </xdr:to>
    <xdr:graphicFrame macro="">
      <xdr:nvGraphicFramePr>
        <xdr:cNvPr id="66922124" name="Chart 8">
          <a:extLst>
            <a:ext uri="{FF2B5EF4-FFF2-40B4-BE49-F238E27FC236}">
              <a16:creationId xmlns:a16="http://schemas.microsoft.com/office/drawing/2014/main" id="{0524F49C-7398-4F7F-B170-56209AAC63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9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125" name="Chart 9">
          <a:extLst>
            <a:ext uri="{FF2B5EF4-FFF2-40B4-BE49-F238E27FC236}">
              <a16:creationId xmlns:a16="http://schemas.microsoft.com/office/drawing/2014/main" id="{C872816F-8A7F-4A5D-AB22-73D5593D5C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0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126" name="Chart 10">
          <a:extLst>
            <a:ext uri="{FF2B5EF4-FFF2-40B4-BE49-F238E27FC236}">
              <a16:creationId xmlns:a16="http://schemas.microsoft.com/office/drawing/2014/main" id="{B6F5A58F-BF60-4996-81F9-34558673BE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1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127" name="Chart 11">
          <a:extLst>
            <a:ext uri="{FF2B5EF4-FFF2-40B4-BE49-F238E27FC236}">
              <a16:creationId xmlns:a16="http://schemas.microsoft.com/office/drawing/2014/main" id="{0EC2843A-D1B5-41B1-94BE-D600842CBA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2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5</xdr:col>
      <xdr:colOff>123825</xdr:colOff>
      <xdr:row>24</xdr:row>
      <xdr:rowOff>0</xdr:rowOff>
    </xdr:to>
    <xdr:graphicFrame macro="">
      <xdr:nvGraphicFramePr>
        <xdr:cNvPr id="66922128" name="Chart 12">
          <a:extLst>
            <a:ext uri="{FF2B5EF4-FFF2-40B4-BE49-F238E27FC236}">
              <a16:creationId xmlns:a16="http://schemas.microsoft.com/office/drawing/2014/main" id="{BC6D0B30-CF0E-4FEB-8886-A502685CFF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3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129" name="Chart 13">
          <a:extLst>
            <a:ext uri="{FF2B5EF4-FFF2-40B4-BE49-F238E27FC236}">
              <a16:creationId xmlns:a16="http://schemas.microsoft.com/office/drawing/2014/main" id="{D6281185-C815-40A8-A80C-0926390229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4"/>
        </a:graphicData>
      </a:graphic>
    </xdr:graphicFrame>
    <xdr:clientData/>
  </xdr:twoCellAnchor>
  <xdr:twoCellAnchor>
    <xdr:from>
      <xdr:col>0</xdr:col>
      <xdr:colOff>0</xdr:colOff>
      <xdr:row>64</xdr:row>
      <xdr:rowOff>104775</xdr:rowOff>
    </xdr:from>
    <xdr:to>
      <xdr:col>14</xdr:col>
      <xdr:colOff>304800</xdr:colOff>
      <xdr:row>80</xdr:row>
      <xdr:rowOff>85725</xdr:rowOff>
    </xdr:to>
    <xdr:graphicFrame macro="">
      <xdr:nvGraphicFramePr>
        <xdr:cNvPr id="66922130" name="Graf 9">
          <a:extLst>
            <a:ext uri="{FF2B5EF4-FFF2-40B4-BE49-F238E27FC236}">
              <a16:creationId xmlns:a16="http://schemas.microsoft.com/office/drawing/2014/main" id="{2563277A-785F-4754-8EB8-17AE534BBC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5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131" name="Chart 1810">
          <a:extLst>
            <a:ext uri="{FF2B5EF4-FFF2-40B4-BE49-F238E27FC236}">
              <a16:creationId xmlns:a16="http://schemas.microsoft.com/office/drawing/2014/main" id="{98207E93-A5E1-42D5-8BA2-EA5415B886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6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132" name="Chart 6">
          <a:extLst>
            <a:ext uri="{FF2B5EF4-FFF2-40B4-BE49-F238E27FC236}">
              <a16:creationId xmlns:a16="http://schemas.microsoft.com/office/drawing/2014/main" id="{170FF1B3-A86D-4541-87E8-0DFE9F0539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7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133" name="Chart 7">
          <a:extLst>
            <a:ext uri="{FF2B5EF4-FFF2-40B4-BE49-F238E27FC236}">
              <a16:creationId xmlns:a16="http://schemas.microsoft.com/office/drawing/2014/main" id="{6154DFF2-B7DA-40B9-9F86-45E3BABC2D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8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5</xdr:col>
      <xdr:colOff>123825</xdr:colOff>
      <xdr:row>24</xdr:row>
      <xdr:rowOff>0</xdr:rowOff>
    </xdr:to>
    <xdr:graphicFrame macro="">
      <xdr:nvGraphicFramePr>
        <xdr:cNvPr id="66922134" name="Chart 8">
          <a:extLst>
            <a:ext uri="{FF2B5EF4-FFF2-40B4-BE49-F238E27FC236}">
              <a16:creationId xmlns:a16="http://schemas.microsoft.com/office/drawing/2014/main" id="{5DCAD8AC-87ED-4696-B6B6-3FBDB4B4A9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9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135" name="Chart 9">
          <a:extLst>
            <a:ext uri="{FF2B5EF4-FFF2-40B4-BE49-F238E27FC236}">
              <a16:creationId xmlns:a16="http://schemas.microsoft.com/office/drawing/2014/main" id="{08C812E9-ABAF-4511-89B8-76939D95A5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0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136" name="Chart 10">
          <a:extLst>
            <a:ext uri="{FF2B5EF4-FFF2-40B4-BE49-F238E27FC236}">
              <a16:creationId xmlns:a16="http://schemas.microsoft.com/office/drawing/2014/main" id="{34954620-965C-48AB-9A2D-1B5924499D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1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137" name="Chart 11">
          <a:extLst>
            <a:ext uri="{FF2B5EF4-FFF2-40B4-BE49-F238E27FC236}">
              <a16:creationId xmlns:a16="http://schemas.microsoft.com/office/drawing/2014/main" id="{04936A95-A886-4D2A-95FE-E14B6E20F4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2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5</xdr:col>
      <xdr:colOff>123825</xdr:colOff>
      <xdr:row>24</xdr:row>
      <xdr:rowOff>0</xdr:rowOff>
    </xdr:to>
    <xdr:graphicFrame macro="">
      <xdr:nvGraphicFramePr>
        <xdr:cNvPr id="66922138" name="Chart 12">
          <a:extLst>
            <a:ext uri="{FF2B5EF4-FFF2-40B4-BE49-F238E27FC236}">
              <a16:creationId xmlns:a16="http://schemas.microsoft.com/office/drawing/2014/main" id="{2465CD75-2D0A-4A92-9C14-4C84C6BE3F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3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139" name="Chart 13">
          <a:extLst>
            <a:ext uri="{FF2B5EF4-FFF2-40B4-BE49-F238E27FC236}">
              <a16:creationId xmlns:a16="http://schemas.microsoft.com/office/drawing/2014/main" id="{BAC3BBD5-6C92-4626-A503-21C6D9ABA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4"/>
        </a:graphicData>
      </a:graphic>
    </xdr:graphicFrame>
    <xdr:clientData/>
  </xdr:twoCellAnchor>
  <xdr:twoCellAnchor>
    <xdr:from>
      <xdr:col>0</xdr:col>
      <xdr:colOff>0</xdr:colOff>
      <xdr:row>64</xdr:row>
      <xdr:rowOff>104775</xdr:rowOff>
    </xdr:from>
    <xdr:to>
      <xdr:col>14</xdr:col>
      <xdr:colOff>304800</xdr:colOff>
      <xdr:row>80</xdr:row>
      <xdr:rowOff>85725</xdr:rowOff>
    </xdr:to>
    <xdr:graphicFrame macro="">
      <xdr:nvGraphicFramePr>
        <xdr:cNvPr id="66922140" name="Graf 9">
          <a:extLst>
            <a:ext uri="{FF2B5EF4-FFF2-40B4-BE49-F238E27FC236}">
              <a16:creationId xmlns:a16="http://schemas.microsoft.com/office/drawing/2014/main" id="{D056754E-04E9-4630-8E04-24355F3A2F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5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141" name="Chart 1810">
          <a:extLst>
            <a:ext uri="{FF2B5EF4-FFF2-40B4-BE49-F238E27FC236}">
              <a16:creationId xmlns:a16="http://schemas.microsoft.com/office/drawing/2014/main" id="{4496DAF6-9643-4452-A036-C85A120D7B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6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142" name="Chart 3549">
          <a:extLst>
            <a:ext uri="{FF2B5EF4-FFF2-40B4-BE49-F238E27FC236}">
              <a16:creationId xmlns:a16="http://schemas.microsoft.com/office/drawing/2014/main" id="{7E1A9142-1F70-43B8-BEC8-E46BED62D4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7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143" name="Chart 6">
          <a:extLst>
            <a:ext uri="{FF2B5EF4-FFF2-40B4-BE49-F238E27FC236}">
              <a16:creationId xmlns:a16="http://schemas.microsoft.com/office/drawing/2014/main" id="{DE25EA02-3C4B-4E74-B28D-4908B1BAF1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8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144" name="Chart 7">
          <a:extLst>
            <a:ext uri="{FF2B5EF4-FFF2-40B4-BE49-F238E27FC236}">
              <a16:creationId xmlns:a16="http://schemas.microsoft.com/office/drawing/2014/main" id="{F6FB3BFD-8B9E-4297-801F-61E0B87277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9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5</xdr:col>
      <xdr:colOff>123825</xdr:colOff>
      <xdr:row>24</xdr:row>
      <xdr:rowOff>0</xdr:rowOff>
    </xdr:to>
    <xdr:graphicFrame macro="">
      <xdr:nvGraphicFramePr>
        <xdr:cNvPr id="66922145" name="Chart 8">
          <a:extLst>
            <a:ext uri="{FF2B5EF4-FFF2-40B4-BE49-F238E27FC236}">
              <a16:creationId xmlns:a16="http://schemas.microsoft.com/office/drawing/2014/main" id="{891D3F72-0DEC-436A-AEAD-138918F744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0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146" name="Chart 9">
          <a:extLst>
            <a:ext uri="{FF2B5EF4-FFF2-40B4-BE49-F238E27FC236}">
              <a16:creationId xmlns:a16="http://schemas.microsoft.com/office/drawing/2014/main" id="{820C48D5-928C-459F-9917-FA8E63EBA9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1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147" name="Chart 10">
          <a:extLst>
            <a:ext uri="{FF2B5EF4-FFF2-40B4-BE49-F238E27FC236}">
              <a16:creationId xmlns:a16="http://schemas.microsoft.com/office/drawing/2014/main" id="{6FF1EAEE-CDEC-4969-97EF-087BC1BA66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2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148" name="Chart 11">
          <a:extLst>
            <a:ext uri="{FF2B5EF4-FFF2-40B4-BE49-F238E27FC236}">
              <a16:creationId xmlns:a16="http://schemas.microsoft.com/office/drawing/2014/main" id="{DF480FB3-459E-4FDE-AD97-B1D4FD4070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3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5</xdr:col>
      <xdr:colOff>123825</xdr:colOff>
      <xdr:row>24</xdr:row>
      <xdr:rowOff>0</xdr:rowOff>
    </xdr:to>
    <xdr:graphicFrame macro="">
      <xdr:nvGraphicFramePr>
        <xdr:cNvPr id="66922149" name="Chart 12">
          <a:extLst>
            <a:ext uri="{FF2B5EF4-FFF2-40B4-BE49-F238E27FC236}">
              <a16:creationId xmlns:a16="http://schemas.microsoft.com/office/drawing/2014/main" id="{B54261D9-D066-46E2-BC82-2548FFA241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4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150" name="Chart 13">
          <a:extLst>
            <a:ext uri="{FF2B5EF4-FFF2-40B4-BE49-F238E27FC236}">
              <a16:creationId xmlns:a16="http://schemas.microsoft.com/office/drawing/2014/main" id="{6B6D32F5-95CF-423E-B1EA-B7BFAB926A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5"/>
        </a:graphicData>
      </a:graphic>
    </xdr:graphicFrame>
    <xdr:clientData/>
  </xdr:twoCellAnchor>
  <xdr:twoCellAnchor>
    <xdr:from>
      <xdr:col>0</xdr:col>
      <xdr:colOff>0</xdr:colOff>
      <xdr:row>64</xdr:row>
      <xdr:rowOff>104775</xdr:rowOff>
    </xdr:from>
    <xdr:to>
      <xdr:col>14</xdr:col>
      <xdr:colOff>304800</xdr:colOff>
      <xdr:row>80</xdr:row>
      <xdr:rowOff>85725</xdr:rowOff>
    </xdr:to>
    <xdr:graphicFrame macro="">
      <xdr:nvGraphicFramePr>
        <xdr:cNvPr id="66922151" name="Graf 9">
          <a:extLst>
            <a:ext uri="{FF2B5EF4-FFF2-40B4-BE49-F238E27FC236}">
              <a16:creationId xmlns:a16="http://schemas.microsoft.com/office/drawing/2014/main" id="{10FF5847-8B3E-4CA2-A02A-71DA58424E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6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152" name="Chart 1810">
          <a:extLst>
            <a:ext uri="{FF2B5EF4-FFF2-40B4-BE49-F238E27FC236}">
              <a16:creationId xmlns:a16="http://schemas.microsoft.com/office/drawing/2014/main" id="{C5F08F92-A411-4893-B1DE-543BBEE004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7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153" name="Chart 6">
          <a:extLst>
            <a:ext uri="{FF2B5EF4-FFF2-40B4-BE49-F238E27FC236}">
              <a16:creationId xmlns:a16="http://schemas.microsoft.com/office/drawing/2014/main" id="{A424D56F-E7D8-428D-B64C-2ED3C52664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8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154" name="Chart 7">
          <a:extLst>
            <a:ext uri="{FF2B5EF4-FFF2-40B4-BE49-F238E27FC236}">
              <a16:creationId xmlns:a16="http://schemas.microsoft.com/office/drawing/2014/main" id="{7EA51B28-51B7-4420-BB6E-456356D68F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9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5</xdr:col>
      <xdr:colOff>123825</xdr:colOff>
      <xdr:row>24</xdr:row>
      <xdr:rowOff>0</xdr:rowOff>
    </xdr:to>
    <xdr:graphicFrame macro="">
      <xdr:nvGraphicFramePr>
        <xdr:cNvPr id="66922155" name="Chart 8">
          <a:extLst>
            <a:ext uri="{FF2B5EF4-FFF2-40B4-BE49-F238E27FC236}">
              <a16:creationId xmlns:a16="http://schemas.microsoft.com/office/drawing/2014/main" id="{3B066638-1CAB-4778-81F2-4B543F295A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0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156" name="Chart 9">
          <a:extLst>
            <a:ext uri="{FF2B5EF4-FFF2-40B4-BE49-F238E27FC236}">
              <a16:creationId xmlns:a16="http://schemas.microsoft.com/office/drawing/2014/main" id="{ED4C3C6C-385C-40A5-9114-C1FBDC8193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1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157" name="Chart 10">
          <a:extLst>
            <a:ext uri="{FF2B5EF4-FFF2-40B4-BE49-F238E27FC236}">
              <a16:creationId xmlns:a16="http://schemas.microsoft.com/office/drawing/2014/main" id="{BDFD39A8-338C-4923-8059-5D190E2DFA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2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158" name="Chart 11">
          <a:extLst>
            <a:ext uri="{FF2B5EF4-FFF2-40B4-BE49-F238E27FC236}">
              <a16:creationId xmlns:a16="http://schemas.microsoft.com/office/drawing/2014/main" id="{AFE484F6-5B88-4043-ABDA-D8EAAD7746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3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5</xdr:col>
      <xdr:colOff>123825</xdr:colOff>
      <xdr:row>24</xdr:row>
      <xdr:rowOff>0</xdr:rowOff>
    </xdr:to>
    <xdr:graphicFrame macro="">
      <xdr:nvGraphicFramePr>
        <xdr:cNvPr id="66922159" name="Chart 12">
          <a:extLst>
            <a:ext uri="{FF2B5EF4-FFF2-40B4-BE49-F238E27FC236}">
              <a16:creationId xmlns:a16="http://schemas.microsoft.com/office/drawing/2014/main" id="{768F71AB-F1A4-4C8F-A0D2-9D71A6F17F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4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160" name="Chart 13">
          <a:extLst>
            <a:ext uri="{FF2B5EF4-FFF2-40B4-BE49-F238E27FC236}">
              <a16:creationId xmlns:a16="http://schemas.microsoft.com/office/drawing/2014/main" id="{37F823C6-CEAB-49D9-B614-EC088FDE9B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5"/>
        </a:graphicData>
      </a:graphic>
    </xdr:graphicFrame>
    <xdr:clientData/>
  </xdr:twoCellAnchor>
  <xdr:twoCellAnchor>
    <xdr:from>
      <xdr:col>0</xdr:col>
      <xdr:colOff>0</xdr:colOff>
      <xdr:row>64</xdr:row>
      <xdr:rowOff>104775</xdr:rowOff>
    </xdr:from>
    <xdr:to>
      <xdr:col>14</xdr:col>
      <xdr:colOff>304800</xdr:colOff>
      <xdr:row>80</xdr:row>
      <xdr:rowOff>85725</xdr:rowOff>
    </xdr:to>
    <xdr:graphicFrame macro="">
      <xdr:nvGraphicFramePr>
        <xdr:cNvPr id="66922161" name="Graf 9">
          <a:extLst>
            <a:ext uri="{FF2B5EF4-FFF2-40B4-BE49-F238E27FC236}">
              <a16:creationId xmlns:a16="http://schemas.microsoft.com/office/drawing/2014/main" id="{1338E1BB-A016-440B-B1E0-F9E53053BE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6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162" name="Chart 1810">
          <a:extLst>
            <a:ext uri="{FF2B5EF4-FFF2-40B4-BE49-F238E27FC236}">
              <a16:creationId xmlns:a16="http://schemas.microsoft.com/office/drawing/2014/main" id="{20EC97DF-3D07-4EAD-830F-9763C8E977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7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163" name="Chart 3549">
          <a:extLst>
            <a:ext uri="{FF2B5EF4-FFF2-40B4-BE49-F238E27FC236}">
              <a16:creationId xmlns:a16="http://schemas.microsoft.com/office/drawing/2014/main" id="{83F958BE-8269-4686-9FA6-59E2ECB7A3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8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164" name="Chart 6">
          <a:extLst>
            <a:ext uri="{FF2B5EF4-FFF2-40B4-BE49-F238E27FC236}">
              <a16:creationId xmlns:a16="http://schemas.microsoft.com/office/drawing/2014/main" id="{348269AC-5603-4C04-973F-CFE16A7FB4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9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165" name="Chart 7">
          <a:extLst>
            <a:ext uri="{FF2B5EF4-FFF2-40B4-BE49-F238E27FC236}">
              <a16:creationId xmlns:a16="http://schemas.microsoft.com/office/drawing/2014/main" id="{A82E3C5C-2164-48FC-B2F8-CD24E2A2DC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0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5</xdr:col>
      <xdr:colOff>123825</xdr:colOff>
      <xdr:row>24</xdr:row>
      <xdr:rowOff>0</xdr:rowOff>
    </xdr:to>
    <xdr:graphicFrame macro="">
      <xdr:nvGraphicFramePr>
        <xdr:cNvPr id="66922166" name="Chart 8">
          <a:extLst>
            <a:ext uri="{FF2B5EF4-FFF2-40B4-BE49-F238E27FC236}">
              <a16:creationId xmlns:a16="http://schemas.microsoft.com/office/drawing/2014/main" id="{F213CB36-D38D-4D08-B6C0-D60CBB51A4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1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167" name="Chart 9">
          <a:extLst>
            <a:ext uri="{FF2B5EF4-FFF2-40B4-BE49-F238E27FC236}">
              <a16:creationId xmlns:a16="http://schemas.microsoft.com/office/drawing/2014/main" id="{1A50F75D-54E4-43BC-AD63-8A197FEBD5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2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168" name="Chart 10">
          <a:extLst>
            <a:ext uri="{FF2B5EF4-FFF2-40B4-BE49-F238E27FC236}">
              <a16:creationId xmlns:a16="http://schemas.microsoft.com/office/drawing/2014/main" id="{587BB825-EDAE-4223-8282-2C70223B30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3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169" name="Chart 11">
          <a:extLst>
            <a:ext uri="{FF2B5EF4-FFF2-40B4-BE49-F238E27FC236}">
              <a16:creationId xmlns:a16="http://schemas.microsoft.com/office/drawing/2014/main" id="{F868E39A-01B5-461B-BCE6-3B3018A8FB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4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5</xdr:col>
      <xdr:colOff>123825</xdr:colOff>
      <xdr:row>24</xdr:row>
      <xdr:rowOff>0</xdr:rowOff>
    </xdr:to>
    <xdr:graphicFrame macro="">
      <xdr:nvGraphicFramePr>
        <xdr:cNvPr id="66922170" name="Chart 12">
          <a:extLst>
            <a:ext uri="{FF2B5EF4-FFF2-40B4-BE49-F238E27FC236}">
              <a16:creationId xmlns:a16="http://schemas.microsoft.com/office/drawing/2014/main" id="{25CF79A0-1392-4102-A4C7-741EEF5251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5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171" name="Chart 13">
          <a:extLst>
            <a:ext uri="{FF2B5EF4-FFF2-40B4-BE49-F238E27FC236}">
              <a16:creationId xmlns:a16="http://schemas.microsoft.com/office/drawing/2014/main" id="{D81214A6-2618-4E7A-B982-AF83A9699A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6"/>
        </a:graphicData>
      </a:graphic>
    </xdr:graphicFrame>
    <xdr:clientData/>
  </xdr:twoCellAnchor>
  <xdr:twoCellAnchor>
    <xdr:from>
      <xdr:col>0</xdr:col>
      <xdr:colOff>0</xdr:colOff>
      <xdr:row>64</xdr:row>
      <xdr:rowOff>104775</xdr:rowOff>
    </xdr:from>
    <xdr:to>
      <xdr:col>14</xdr:col>
      <xdr:colOff>304800</xdr:colOff>
      <xdr:row>80</xdr:row>
      <xdr:rowOff>85725</xdr:rowOff>
    </xdr:to>
    <xdr:graphicFrame macro="">
      <xdr:nvGraphicFramePr>
        <xdr:cNvPr id="66922172" name="Graf 9">
          <a:extLst>
            <a:ext uri="{FF2B5EF4-FFF2-40B4-BE49-F238E27FC236}">
              <a16:creationId xmlns:a16="http://schemas.microsoft.com/office/drawing/2014/main" id="{53B88718-77A8-41F3-8070-C39DD989F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7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173" name="Chart 1810">
          <a:extLst>
            <a:ext uri="{FF2B5EF4-FFF2-40B4-BE49-F238E27FC236}">
              <a16:creationId xmlns:a16="http://schemas.microsoft.com/office/drawing/2014/main" id="{76888B65-335E-421E-9FFC-130160F711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8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174" name="Chart 6">
          <a:extLst>
            <a:ext uri="{FF2B5EF4-FFF2-40B4-BE49-F238E27FC236}">
              <a16:creationId xmlns:a16="http://schemas.microsoft.com/office/drawing/2014/main" id="{BA548753-6AAA-48D8-BC13-9DC01EF6A4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9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175" name="Chart 7">
          <a:extLst>
            <a:ext uri="{FF2B5EF4-FFF2-40B4-BE49-F238E27FC236}">
              <a16:creationId xmlns:a16="http://schemas.microsoft.com/office/drawing/2014/main" id="{CBBD6A9C-BD67-4772-96C1-00ABEB1F25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0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5</xdr:col>
      <xdr:colOff>123825</xdr:colOff>
      <xdr:row>24</xdr:row>
      <xdr:rowOff>0</xdr:rowOff>
    </xdr:to>
    <xdr:graphicFrame macro="">
      <xdr:nvGraphicFramePr>
        <xdr:cNvPr id="66922176" name="Chart 8">
          <a:extLst>
            <a:ext uri="{FF2B5EF4-FFF2-40B4-BE49-F238E27FC236}">
              <a16:creationId xmlns:a16="http://schemas.microsoft.com/office/drawing/2014/main" id="{BEB73F6D-DBF8-463E-B1B1-CDB07AE944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1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177" name="Chart 9">
          <a:extLst>
            <a:ext uri="{FF2B5EF4-FFF2-40B4-BE49-F238E27FC236}">
              <a16:creationId xmlns:a16="http://schemas.microsoft.com/office/drawing/2014/main" id="{D6F2207E-BC00-48A2-A908-45841A41FD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2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178" name="Chart 10">
          <a:extLst>
            <a:ext uri="{FF2B5EF4-FFF2-40B4-BE49-F238E27FC236}">
              <a16:creationId xmlns:a16="http://schemas.microsoft.com/office/drawing/2014/main" id="{4D32A679-3112-4A56-B98C-7CD5DFF48C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3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179" name="Chart 11">
          <a:extLst>
            <a:ext uri="{FF2B5EF4-FFF2-40B4-BE49-F238E27FC236}">
              <a16:creationId xmlns:a16="http://schemas.microsoft.com/office/drawing/2014/main" id="{2889823D-70B7-4D12-9CB5-FB4E78AEFD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4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5</xdr:col>
      <xdr:colOff>123825</xdr:colOff>
      <xdr:row>24</xdr:row>
      <xdr:rowOff>0</xdr:rowOff>
    </xdr:to>
    <xdr:graphicFrame macro="">
      <xdr:nvGraphicFramePr>
        <xdr:cNvPr id="66922180" name="Chart 12">
          <a:extLst>
            <a:ext uri="{FF2B5EF4-FFF2-40B4-BE49-F238E27FC236}">
              <a16:creationId xmlns:a16="http://schemas.microsoft.com/office/drawing/2014/main" id="{9A043304-7856-4D2F-9854-7BF53ED504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5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181" name="Chart 13">
          <a:extLst>
            <a:ext uri="{FF2B5EF4-FFF2-40B4-BE49-F238E27FC236}">
              <a16:creationId xmlns:a16="http://schemas.microsoft.com/office/drawing/2014/main" id="{31C4FCF0-618E-4354-B850-21FBCE8905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6"/>
        </a:graphicData>
      </a:graphic>
    </xdr:graphicFrame>
    <xdr:clientData/>
  </xdr:twoCellAnchor>
  <xdr:twoCellAnchor>
    <xdr:from>
      <xdr:col>0</xdr:col>
      <xdr:colOff>0</xdr:colOff>
      <xdr:row>64</xdr:row>
      <xdr:rowOff>104775</xdr:rowOff>
    </xdr:from>
    <xdr:to>
      <xdr:col>14</xdr:col>
      <xdr:colOff>304800</xdr:colOff>
      <xdr:row>80</xdr:row>
      <xdr:rowOff>85725</xdr:rowOff>
    </xdr:to>
    <xdr:graphicFrame macro="">
      <xdr:nvGraphicFramePr>
        <xdr:cNvPr id="66922182" name="Graf 9">
          <a:extLst>
            <a:ext uri="{FF2B5EF4-FFF2-40B4-BE49-F238E27FC236}">
              <a16:creationId xmlns:a16="http://schemas.microsoft.com/office/drawing/2014/main" id="{39385599-C12C-4234-AF7B-5E9A177A0C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7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183" name="Chart 1810">
          <a:extLst>
            <a:ext uri="{FF2B5EF4-FFF2-40B4-BE49-F238E27FC236}">
              <a16:creationId xmlns:a16="http://schemas.microsoft.com/office/drawing/2014/main" id="{771B6F12-21C7-4835-A3BD-3809B9AD3D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8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184" name="Chart 3549">
          <a:extLst>
            <a:ext uri="{FF2B5EF4-FFF2-40B4-BE49-F238E27FC236}">
              <a16:creationId xmlns:a16="http://schemas.microsoft.com/office/drawing/2014/main" id="{03A0730C-56F3-4B02-9F88-83BD0969FE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9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185" name="Chart 6">
          <a:extLst>
            <a:ext uri="{FF2B5EF4-FFF2-40B4-BE49-F238E27FC236}">
              <a16:creationId xmlns:a16="http://schemas.microsoft.com/office/drawing/2014/main" id="{697D1D2D-2A47-499D-95F8-7E51A76213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0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186" name="Chart 7">
          <a:extLst>
            <a:ext uri="{FF2B5EF4-FFF2-40B4-BE49-F238E27FC236}">
              <a16:creationId xmlns:a16="http://schemas.microsoft.com/office/drawing/2014/main" id="{C05053A3-2242-4AE1-9CAE-879030BB4A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1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5</xdr:col>
      <xdr:colOff>123825</xdr:colOff>
      <xdr:row>24</xdr:row>
      <xdr:rowOff>0</xdr:rowOff>
    </xdr:to>
    <xdr:graphicFrame macro="">
      <xdr:nvGraphicFramePr>
        <xdr:cNvPr id="66922187" name="Chart 8">
          <a:extLst>
            <a:ext uri="{FF2B5EF4-FFF2-40B4-BE49-F238E27FC236}">
              <a16:creationId xmlns:a16="http://schemas.microsoft.com/office/drawing/2014/main" id="{AD084350-FDBF-4CFA-93D4-AD079E1FB8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2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188" name="Chart 12099">
          <a:extLst>
            <a:ext uri="{FF2B5EF4-FFF2-40B4-BE49-F238E27FC236}">
              <a16:creationId xmlns:a16="http://schemas.microsoft.com/office/drawing/2014/main" id="{E775AFDD-7E07-4EE8-B5FC-CD3FC6EF46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3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189" name="Chart 17247">
          <a:extLst>
            <a:ext uri="{FF2B5EF4-FFF2-40B4-BE49-F238E27FC236}">
              <a16:creationId xmlns:a16="http://schemas.microsoft.com/office/drawing/2014/main" id="{ECD92268-22A1-4D61-AB4C-5B3B24CD64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4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190" name="Chart 21882">
          <a:extLst>
            <a:ext uri="{FF2B5EF4-FFF2-40B4-BE49-F238E27FC236}">
              <a16:creationId xmlns:a16="http://schemas.microsoft.com/office/drawing/2014/main" id="{3BA7C7E8-3D74-4D96-970A-3FCCAFE86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5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191" name="Chart 23595">
          <a:extLst>
            <a:ext uri="{FF2B5EF4-FFF2-40B4-BE49-F238E27FC236}">
              <a16:creationId xmlns:a16="http://schemas.microsoft.com/office/drawing/2014/main" id="{A0A61FD1-744D-4A81-B16B-A133CDFF29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6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192" name="Chart 6">
          <a:extLst>
            <a:ext uri="{FF2B5EF4-FFF2-40B4-BE49-F238E27FC236}">
              <a16:creationId xmlns:a16="http://schemas.microsoft.com/office/drawing/2014/main" id="{17F73460-835F-4C4D-8A63-8B3063CB32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7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193" name="Chart 7">
          <a:extLst>
            <a:ext uri="{FF2B5EF4-FFF2-40B4-BE49-F238E27FC236}">
              <a16:creationId xmlns:a16="http://schemas.microsoft.com/office/drawing/2014/main" id="{8A739DC3-82F8-49A8-8EB5-C1D90A40BE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8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5</xdr:col>
      <xdr:colOff>123825</xdr:colOff>
      <xdr:row>24</xdr:row>
      <xdr:rowOff>0</xdr:rowOff>
    </xdr:to>
    <xdr:graphicFrame macro="">
      <xdr:nvGraphicFramePr>
        <xdr:cNvPr id="66922194" name="Chart 8">
          <a:extLst>
            <a:ext uri="{FF2B5EF4-FFF2-40B4-BE49-F238E27FC236}">
              <a16:creationId xmlns:a16="http://schemas.microsoft.com/office/drawing/2014/main" id="{9F4E4690-DE5C-4D7E-83E1-4C5C2DCDE2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9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195" name="Chart 26874">
          <a:extLst>
            <a:ext uri="{FF2B5EF4-FFF2-40B4-BE49-F238E27FC236}">
              <a16:creationId xmlns:a16="http://schemas.microsoft.com/office/drawing/2014/main" id="{A669B5F7-9DF8-4FC2-9DF9-5C9B8D3F5F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0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196" name="Chart 6">
          <a:extLst>
            <a:ext uri="{FF2B5EF4-FFF2-40B4-BE49-F238E27FC236}">
              <a16:creationId xmlns:a16="http://schemas.microsoft.com/office/drawing/2014/main" id="{1D9F9255-BF82-4D4F-A33C-BB2FD6C76D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1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197" name="Chart 7">
          <a:extLst>
            <a:ext uri="{FF2B5EF4-FFF2-40B4-BE49-F238E27FC236}">
              <a16:creationId xmlns:a16="http://schemas.microsoft.com/office/drawing/2014/main" id="{401F7AD9-0E60-4E78-A50C-33745C10F5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2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5</xdr:col>
      <xdr:colOff>123825</xdr:colOff>
      <xdr:row>24</xdr:row>
      <xdr:rowOff>0</xdr:rowOff>
    </xdr:to>
    <xdr:graphicFrame macro="">
      <xdr:nvGraphicFramePr>
        <xdr:cNvPr id="66922198" name="Chart 8">
          <a:extLst>
            <a:ext uri="{FF2B5EF4-FFF2-40B4-BE49-F238E27FC236}">
              <a16:creationId xmlns:a16="http://schemas.microsoft.com/office/drawing/2014/main" id="{ACCDD024-90EE-47D6-A009-458FA5895A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3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199" name="Chart 9">
          <a:extLst>
            <a:ext uri="{FF2B5EF4-FFF2-40B4-BE49-F238E27FC236}">
              <a16:creationId xmlns:a16="http://schemas.microsoft.com/office/drawing/2014/main" id="{0355EF64-B580-4279-85A8-2F94D667E3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4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200" name="Chart 10">
          <a:extLst>
            <a:ext uri="{FF2B5EF4-FFF2-40B4-BE49-F238E27FC236}">
              <a16:creationId xmlns:a16="http://schemas.microsoft.com/office/drawing/2014/main" id="{98DADC6D-5240-4F8F-AACD-5BB83ADEB4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5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201" name="Chart 11">
          <a:extLst>
            <a:ext uri="{FF2B5EF4-FFF2-40B4-BE49-F238E27FC236}">
              <a16:creationId xmlns:a16="http://schemas.microsoft.com/office/drawing/2014/main" id="{BA8F6E51-DBAC-432C-B9EF-3F4E768297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6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5</xdr:col>
      <xdr:colOff>123825</xdr:colOff>
      <xdr:row>24</xdr:row>
      <xdr:rowOff>0</xdr:rowOff>
    </xdr:to>
    <xdr:graphicFrame macro="">
      <xdr:nvGraphicFramePr>
        <xdr:cNvPr id="66922202" name="Chart 12">
          <a:extLst>
            <a:ext uri="{FF2B5EF4-FFF2-40B4-BE49-F238E27FC236}">
              <a16:creationId xmlns:a16="http://schemas.microsoft.com/office/drawing/2014/main" id="{E870C19E-43A0-45AF-BA0C-2136DA5F2F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7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203" name="Chart 13">
          <a:extLst>
            <a:ext uri="{FF2B5EF4-FFF2-40B4-BE49-F238E27FC236}">
              <a16:creationId xmlns:a16="http://schemas.microsoft.com/office/drawing/2014/main" id="{09CCE5F5-610F-4401-8698-22ED3AA5B4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8"/>
        </a:graphicData>
      </a:graphic>
    </xdr:graphicFrame>
    <xdr:clientData/>
  </xdr:twoCellAnchor>
  <xdr:twoCellAnchor>
    <xdr:from>
      <xdr:col>0</xdr:col>
      <xdr:colOff>0</xdr:colOff>
      <xdr:row>64</xdr:row>
      <xdr:rowOff>104775</xdr:rowOff>
    </xdr:from>
    <xdr:to>
      <xdr:col>14</xdr:col>
      <xdr:colOff>304800</xdr:colOff>
      <xdr:row>80</xdr:row>
      <xdr:rowOff>85725</xdr:rowOff>
    </xdr:to>
    <xdr:graphicFrame macro="">
      <xdr:nvGraphicFramePr>
        <xdr:cNvPr id="66922204" name="Graf 9">
          <a:extLst>
            <a:ext uri="{FF2B5EF4-FFF2-40B4-BE49-F238E27FC236}">
              <a16:creationId xmlns:a16="http://schemas.microsoft.com/office/drawing/2014/main" id="{D1397188-93C4-4FEC-89AF-CE499C3249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9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205" name="Chart 29730">
          <a:extLst>
            <a:ext uri="{FF2B5EF4-FFF2-40B4-BE49-F238E27FC236}">
              <a16:creationId xmlns:a16="http://schemas.microsoft.com/office/drawing/2014/main" id="{C0C2AFFF-6051-4565-8692-A123FF7C6F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0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206" name="Chart 6">
          <a:extLst>
            <a:ext uri="{FF2B5EF4-FFF2-40B4-BE49-F238E27FC236}">
              <a16:creationId xmlns:a16="http://schemas.microsoft.com/office/drawing/2014/main" id="{402621B9-BE0C-4DEF-8FFD-CB13E29009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1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207" name="Chart 7">
          <a:extLst>
            <a:ext uri="{FF2B5EF4-FFF2-40B4-BE49-F238E27FC236}">
              <a16:creationId xmlns:a16="http://schemas.microsoft.com/office/drawing/2014/main" id="{5408D5DE-4ADA-4889-BB9E-C9190D111E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2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5</xdr:col>
      <xdr:colOff>123825</xdr:colOff>
      <xdr:row>24</xdr:row>
      <xdr:rowOff>0</xdr:rowOff>
    </xdr:to>
    <xdr:graphicFrame macro="">
      <xdr:nvGraphicFramePr>
        <xdr:cNvPr id="66922208" name="Chart 8">
          <a:extLst>
            <a:ext uri="{FF2B5EF4-FFF2-40B4-BE49-F238E27FC236}">
              <a16:creationId xmlns:a16="http://schemas.microsoft.com/office/drawing/2014/main" id="{92778950-DFE3-41A6-8521-9A6E3F245F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3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209" name="Chart 9">
          <a:extLst>
            <a:ext uri="{FF2B5EF4-FFF2-40B4-BE49-F238E27FC236}">
              <a16:creationId xmlns:a16="http://schemas.microsoft.com/office/drawing/2014/main" id="{F8AE381E-4AFA-4E40-932B-CE3B218453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4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210" name="Chart 10">
          <a:extLst>
            <a:ext uri="{FF2B5EF4-FFF2-40B4-BE49-F238E27FC236}">
              <a16:creationId xmlns:a16="http://schemas.microsoft.com/office/drawing/2014/main" id="{D8197BA5-53B6-4713-834B-FF71351B09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5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211" name="Chart 11">
          <a:extLst>
            <a:ext uri="{FF2B5EF4-FFF2-40B4-BE49-F238E27FC236}">
              <a16:creationId xmlns:a16="http://schemas.microsoft.com/office/drawing/2014/main" id="{AD256C2D-D589-455F-911E-94A3AFB41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6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5</xdr:col>
      <xdr:colOff>123825</xdr:colOff>
      <xdr:row>24</xdr:row>
      <xdr:rowOff>0</xdr:rowOff>
    </xdr:to>
    <xdr:graphicFrame macro="">
      <xdr:nvGraphicFramePr>
        <xdr:cNvPr id="66922212" name="Chart 12">
          <a:extLst>
            <a:ext uri="{FF2B5EF4-FFF2-40B4-BE49-F238E27FC236}">
              <a16:creationId xmlns:a16="http://schemas.microsoft.com/office/drawing/2014/main" id="{75971428-54EB-4D8E-A0C5-CA80E68563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7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213" name="Chart 30463">
          <a:extLst>
            <a:ext uri="{FF2B5EF4-FFF2-40B4-BE49-F238E27FC236}">
              <a16:creationId xmlns:a16="http://schemas.microsoft.com/office/drawing/2014/main" id="{FAFF30C0-D2EE-408E-8947-D1D8CB884B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8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214" name="Chart 31254">
          <a:extLst>
            <a:ext uri="{FF2B5EF4-FFF2-40B4-BE49-F238E27FC236}">
              <a16:creationId xmlns:a16="http://schemas.microsoft.com/office/drawing/2014/main" id="{7B50AA81-8ABE-4A21-BC5F-3A5FC3D1CE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9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215" name="Graf 13571">
          <a:extLst>
            <a:ext uri="{FF2B5EF4-FFF2-40B4-BE49-F238E27FC236}">
              <a16:creationId xmlns:a16="http://schemas.microsoft.com/office/drawing/2014/main" id="{7CE8717F-6841-415A-BB00-0518FE74C6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0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216" name="Graf 12381">
          <a:extLst>
            <a:ext uri="{FF2B5EF4-FFF2-40B4-BE49-F238E27FC236}">
              <a16:creationId xmlns:a16="http://schemas.microsoft.com/office/drawing/2014/main" id="{0BCB707B-CFCD-4C17-8299-B42D74E5C4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1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217" name="Graf 12142">
          <a:extLst>
            <a:ext uri="{FF2B5EF4-FFF2-40B4-BE49-F238E27FC236}">
              <a16:creationId xmlns:a16="http://schemas.microsoft.com/office/drawing/2014/main" id="{7762834E-5FAC-46B0-9CF8-741CEFB5F2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2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218" name="Graf 10387">
          <a:extLst>
            <a:ext uri="{FF2B5EF4-FFF2-40B4-BE49-F238E27FC236}">
              <a16:creationId xmlns:a16="http://schemas.microsoft.com/office/drawing/2014/main" id="{3F24EC8C-2CF6-491B-B55F-E2868CC115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3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219" name="Graf 10271">
          <a:extLst>
            <a:ext uri="{FF2B5EF4-FFF2-40B4-BE49-F238E27FC236}">
              <a16:creationId xmlns:a16="http://schemas.microsoft.com/office/drawing/2014/main" id="{7A261378-04EF-4259-81A6-4A9F771D12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4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220" name="Graf 10037">
          <a:extLst>
            <a:ext uri="{FF2B5EF4-FFF2-40B4-BE49-F238E27FC236}">
              <a16:creationId xmlns:a16="http://schemas.microsoft.com/office/drawing/2014/main" id="{EA6FB643-3B41-4BAF-AAE3-D7F8E515DD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5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221" name="Chart 6">
          <a:extLst>
            <a:ext uri="{FF2B5EF4-FFF2-40B4-BE49-F238E27FC236}">
              <a16:creationId xmlns:a16="http://schemas.microsoft.com/office/drawing/2014/main" id="{E5D5390A-00DD-424E-84BD-1C79F3C45E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6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222" name="Chart 7">
          <a:extLst>
            <a:ext uri="{FF2B5EF4-FFF2-40B4-BE49-F238E27FC236}">
              <a16:creationId xmlns:a16="http://schemas.microsoft.com/office/drawing/2014/main" id="{F9FB3355-9879-4510-8EE9-2B28A43759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7"/>
        </a:graphicData>
      </a:graphic>
    </xdr:graphicFrame>
    <xdr:clientData/>
  </xdr:twoCellAnchor>
  <xdr:twoCellAnchor>
    <xdr:from>
      <xdr:col>3</xdr:col>
      <xdr:colOff>476250</xdr:colOff>
      <xdr:row>23</xdr:row>
      <xdr:rowOff>0</xdr:rowOff>
    </xdr:from>
    <xdr:to>
      <xdr:col>8</xdr:col>
      <xdr:colOff>123825</xdr:colOff>
      <xdr:row>23</xdr:row>
      <xdr:rowOff>0</xdr:rowOff>
    </xdr:to>
    <xdr:graphicFrame macro="">
      <xdr:nvGraphicFramePr>
        <xdr:cNvPr id="66922223" name="Chart 8">
          <a:extLst>
            <a:ext uri="{FF2B5EF4-FFF2-40B4-BE49-F238E27FC236}">
              <a16:creationId xmlns:a16="http://schemas.microsoft.com/office/drawing/2014/main" id="{D38105B1-2097-4058-ABC5-5F174C8614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8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224" name="Chart 9">
          <a:extLst>
            <a:ext uri="{FF2B5EF4-FFF2-40B4-BE49-F238E27FC236}">
              <a16:creationId xmlns:a16="http://schemas.microsoft.com/office/drawing/2014/main" id="{9DA59E71-E95E-4295-8D4B-88F064E21D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9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225" name="Chart 10">
          <a:extLst>
            <a:ext uri="{FF2B5EF4-FFF2-40B4-BE49-F238E27FC236}">
              <a16:creationId xmlns:a16="http://schemas.microsoft.com/office/drawing/2014/main" id="{D06A91A7-5F71-4A00-BD9D-389C767BE8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0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226" name="Chart 11">
          <a:extLst>
            <a:ext uri="{FF2B5EF4-FFF2-40B4-BE49-F238E27FC236}">
              <a16:creationId xmlns:a16="http://schemas.microsoft.com/office/drawing/2014/main" id="{B8AB66DB-D1FC-4D35-854B-48F28CB080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1"/>
        </a:graphicData>
      </a:graphic>
    </xdr:graphicFrame>
    <xdr:clientData/>
  </xdr:twoCellAnchor>
  <xdr:twoCellAnchor>
    <xdr:from>
      <xdr:col>3</xdr:col>
      <xdr:colOff>476250</xdr:colOff>
      <xdr:row>23</xdr:row>
      <xdr:rowOff>0</xdr:rowOff>
    </xdr:from>
    <xdr:to>
      <xdr:col>8</xdr:col>
      <xdr:colOff>123825</xdr:colOff>
      <xdr:row>23</xdr:row>
      <xdr:rowOff>0</xdr:rowOff>
    </xdr:to>
    <xdr:graphicFrame macro="">
      <xdr:nvGraphicFramePr>
        <xdr:cNvPr id="66922227" name="Chart 12">
          <a:extLst>
            <a:ext uri="{FF2B5EF4-FFF2-40B4-BE49-F238E27FC236}">
              <a16:creationId xmlns:a16="http://schemas.microsoft.com/office/drawing/2014/main" id="{401A3C7C-CA55-47EE-A286-2D912D9446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2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228" name="Chart 13">
          <a:extLst>
            <a:ext uri="{FF2B5EF4-FFF2-40B4-BE49-F238E27FC236}">
              <a16:creationId xmlns:a16="http://schemas.microsoft.com/office/drawing/2014/main" id="{D359EE6B-3283-4BE1-BD0C-53B518B54F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3"/>
        </a:graphicData>
      </a:graphic>
    </xdr:graphicFrame>
    <xdr:clientData/>
  </xdr:twoCellAnchor>
  <xdr:twoCellAnchor>
    <xdr:from>
      <xdr:col>0</xdr:col>
      <xdr:colOff>0</xdr:colOff>
      <xdr:row>63</xdr:row>
      <xdr:rowOff>104775</xdr:rowOff>
    </xdr:from>
    <xdr:to>
      <xdr:col>14</xdr:col>
      <xdr:colOff>304800</xdr:colOff>
      <xdr:row>79</xdr:row>
      <xdr:rowOff>85725</xdr:rowOff>
    </xdr:to>
    <xdr:graphicFrame macro="">
      <xdr:nvGraphicFramePr>
        <xdr:cNvPr id="66922229" name="Graf 9">
          <a:extLst>
            <a:ext uri="{FF2B5EF4-FFF2-40B4-BE49-F238E27FC236}">
              <a16:creationId xmlns:a16="http://schemas.microsoft.com/office/drawing/2014/main" id="{9C0F942F-3CFF-4A1B-B787-D958C91C04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4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230" name="Chart 1810">
          <a:extLst>
            <a:ext uri="{FF2B5EF4-FFF2-40B4-BE49-F238E27FC236}">
              <a16:creationId xmlns:a16="http://schemas.microsoft.com/office/drawing/2014/main" id="{33CB4B9D-305F-495D-B764-A6AE4CECC0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5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231" name="Chart 6">
          <a:extLst>
            <a:ext uri="{FF2B5EF4-FFF2-40B4-BE49-F238E27FC236}">
              <a16:creationId xmlns:a16="http://schemas.microsoft.com/office/drawing/2014/main" id="{F928D223-CAC3-4923-AF8B-5A19BE8572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6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232" name="Chart 7">
          <a:extLst>
            <a:ext uri="{FF2B5EF4-FFF2-40B4-BE49-F238E27FC236}">
              <a16:creationId xmlns:a16="http://schemas.microsoft.com/office/drawing/2014/main" id="{7B570EEC-1179-43F3-9A6B-5D125E777E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7"/>
        </a:graphicData>
      </a:graphic>
    </xdr:graphicFrame>
    <xdr:clientData/>
  </xdr:twoCellAnchor>
  <xdr:twoCellAnchor>
    <xdr:from>
      <xdr:col>3</xdr:col>
      <xdr:colOff>476250</xdr:colOff>
      <xdr:row>23</xdr:row>
      <xdr:rowOff>0</xdr:rowOff>
    </xdr:from>
    <xdr:to>
      <xdr:col>8</xdr:col>
      <xdr:colOff>123825</xdr:colOff>
      <xdr:row>23</xdr:row>
      <xdr:rowOff>0</xdr:rowOff>
    </xdr:to>
    <xdr:graphicFrame macro="">
      <xdr:nvGraphicFramePr>
        <xdr:cNvPr id="66922233" name="Chart 8">
          <a:extLst>
            <a:ext uri="{FF2B5EF4-FFF2-40B4-BE49-F238E27FC236}">
              <a16:creationId xmlns:a16="http://schemas.microsoft.com/office/drawing/2014/main" id="{922D93F0-4214-401C-B8B0-CB84511C3E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8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234" name="Chart 9">
          <a:extLst>
            <a:ext uri="{FF2B5EF4-FFF2-40B4-BE49-F238E27FC236}">
              <a16:creationId xmlns:a16="http://schemas.microsoft.com/office/drawing/2014/main" id="{F0BD66CE-84F0-40AA-8D15-F60D4F5B6D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9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235" name="Chart 10">
          <a:extLst>
            <a:ext uri="{FF2B5EF4-FFF2-40B4-BE49-F238E27FC236}">
              <a16:creationId xmlns:a16="http://schemas.microsoft.com/office/drawing/2014/main" id="{39FAA466-B466-4461-B338-1E3F68FEEE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0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236" name="Chart 11">
          <a:extLst>
            <a:ext uri="{FF2B5EF4-FFF2-40B4-BE49-F238E27FC236}">
              <a16:creationId xmlns:a16="http://schemas.microsoft.com/office/drawing/2014/main" id="{C9F817FF-50DE-4B13-A4E6-5D653E0979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1"/>
        </a:graphicData>
      </a:graphic>
    </xdr:graphicFrame>
    <xdr:clientData/>
  </xdr:twoCellAnchor>
  <xdr:twoCellAnchor>
    <xdr:from>
      <xdr:col>3</xdr:col>
      <xdr:colOff>476250</xdr:colOff>
      <xdr:row>23</xdr:row>
      <xdr:rowOff>0</xdr:rowOff>
    </xdr:from>
    <xdr:to>
      <xdr:col>8</xdr:col>
      <xdr:colOff>123825</xdr:colOff>
      <xdr:row>23</xdr:row>
      <xdr:rowOff>0</xdr:rowOff>
    </xdr:to>
    <xdr:graphicFrame macro="">
      <xdr:nvGraphicFramePr>
        <xdr:cNvPr id="66922237" name="Chart 12">
          <a:extLst>
            <a:ext uri="{FF2B5EF4-FFF2-40B4-BE49-F238E27FC236}">
              <a16:creationId xmlns:a16="http://schemas.microsoft.com/office/drawing/2014/main" id="{9694A8DE-D6EB-4DEA-AD5A-6FD2026866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2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238" name="Chart 13">
          <a:extLst>
            <a:ext uri="{FF2B5EF4-FFF2-40B4-BE49-F238E27FC236}">
              <a16:creationId xmlns:a16="http://schemas.microsoft.com/office/drawing/2014/main" id="{189D06DF-07A9-4481-82BA-97212667F0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3"/>
        </a:graphicData>
      </a:graphic>
    </xdr:graphicFrame>
    <xdr:clientData/>
  </xdr:twoCellAnchor>
  <xdr:twoCellAnchor>
    <xdr:from>
      <xdr:col>0</xdr:col>
      <xdr:colOff>0</xdr:colOff>
      <xdr:row>63</xdr:row>
      <xdr:rowOff>104775</xdr:rowOff>
    </xdr:from>
    <xdr:to>
      <xdr:col>14</xdr:col>
      <xdr:colOff>304800</xdr:colOff>
      <xdr:row>79</xdr:row>
      <xdr:rowOff>85725</xdr:rowOff>
    </xdr:to>
    <xdr:graphicFrame macro="">
      <xdr:nvGraphicFramePr>
        <xdr:cNvPr id="66922239" name="Graf 9">
          <a:extLst>
            <a:ext uri="{FF2B5EF4-FFF2-40B4-BE49-F238E27FC236}">
              <a16:creationId xmlns:a16="http://schemas.microsoft.com/office/drawing/2014/main" id="{E7EE4FE6-E893-4FFB-9BCB-79EEBBC6B2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4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240" name="Chart 1810">
          <a:extLst>
            <a:ext uri="{FF2B5EF4-FFF2-40B4-BE49-F238E27FC236}">
              <a16:creationId xmlns:a16="http://schemas.microsoft.com/office/drawing/2014/main" id="{D1B8D9BE-6D32-4759-9E83-E8610ACAE2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5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241" name="Chart 3549">
          <a:extLst>
            <a:ext uri="{FF2B5EF4-FFF2-40B4-BE49-F238E27FC236}">
              <a16:creationId xmlns:a16="http://schemas.microsoft.com/office/drawing/2014/main" id="{D7DA3BEA-C2D0-43C4-AC7A-28B33B12A3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6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242" name="Chart 6">
          <a:extLst>
            <a:ext uri="{FF2B5EF4-FFF2-40B4-BE49-F238E27FC236}">
              <a16:creationId xmlns:a16="http://schemas.microsoft.com/office/drawing/2014/main" id="{8997BAB2-37A3-4D92-819E-12FEBD769A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7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243" name="Chart 7">
          <a:extLst>
            <a:ext uri="{FF2B5EF4-FFF2-40B4-BE49-F238E27FC236}">
              <a16:creationId xmlns:a16="http://schemas.microsoft.com/office/drawing/2014/main" id="{AE98AD4E-742B-48A1-B0A8-3B6CEF8F0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8"/>
        </a:graphicData>
      </a:graphic>
    </xdr:graphicFrame>
    <xdr:clientData/>
  </xdr:twoCellAnchor>
  <xdr:twoCellAnchor>
    <xdr:from>
      <xdr:col>3</xdr:col>
      <xdr:colOff>476250</xdr:colOff>
      <xdr:row>23</xdr:row>
      <xdr:rowOff>0</xdr:rowOff>
    </xdr:from>
    <xdr:to>
      <xdr:col>8</xdr:col>
      <xdr:colOff>123825</xdr:colOff>
      <xdr:row>23</xdr:row>
      <xdr:rowOff>0</xdr:rowOff>
    </xdr:to>
    <xdr:graphicFrame macro="">
      <xdr:nvGraphicFramePr>
        <xdr:cNvPr id="66922244" name="Chart 8">
          <a:extLst>
            <a:ext uri="{FF2B5EF4-FFF2-40B4-BE49-F238E27FC236}">
              <a16:creationId xmlns:a16="http://schemas.microsoft.com/office/drawing/2014/main" id="{FD6D64F5-06DD-4EEF-8D9A-97850BC066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9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245" name="Chart 9">
          <a:extLst>
            <a:ext uri="{FF2B5EF4-FFF2-40B4-BE49-F238E27FC236}">
              <a16:creationId xmlns:a16="http://schemas.microsoft.com/office/drawing/2014/main" id="{797DCA40-BE7A-48FF-B97B-71C502DFB7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0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246" name="Chart 10">
          <a:extLst>
            <a:ext uri="{FF2B5EF4-FFF2-40B4-BE49-F238E27FC236}">
              <a16:creationId xmlns:a16="http://schemas.microsoft.com/office/drawing/2014/main" id="{9697B54F-B84F-432C-88CB-068AB5424A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1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247" name="Chart 11">
          <a:extLst>
            <a:ext uri="{FF2B5EF4-FFF2-40B4-BE49-F238E27FC236}">
              <a16:creationId xmlns:a16="http://schemas.microsoft.com/office/drawing/2014/main" id="{3946A93C-6A47-4E22-9E4C-0EB95FBE88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2"/>
        </a:graphicData>
      </a:graphic>
    </xdr:graphicFrame>
    <xdr:clientData/>
  </xdr:twoCellAnchor>
  <xdr:twoCellAnchor>
    <xdr:from>
      <xdr:col>3</xdr:col>
      <xdr:colOff>476250</xdr:colOff>
      <xdr:row>23</xdr:row>
      <xdr:rowOff>0</xdr:rowOff>
    </xdr:from>
    <xdr:to>
      <xdr:col>8</xdr:col>
      <xdr:colOff>123825</xdr:colOff>
      <xdr:row>23</xdr:row>
      <xdr:rowOff>0</xdr:rowOff>
    </xdr:to>
    <xdr:graphicFrame macro="">
      <xdr:nvGraphicFramePr>
        <xdr:cNvPr id="66922248" name="Chart 12">
          <a:extLst>
            <a:ext uri="{FF2B5EF4-FFF2-40B4-BE49-F238E27FC236}">
              <a16:creationId xmlns:a16="http://schemas.microsoft.com/office/drawing/2014/main" id="{F35D12F6-BD79-4399-BFCD-22775C5E35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3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249" name="Chart 13">
          <a:extLst>
            <a:ext uri="{FF2B5EF4-FFF2-40B4-BE49-F238E27FC236}">
              <a16:creationId xmlns:a16="http://schemas.microsoft.com/office/drawing/2014/main" id="{B1FAA323-741B-4F93-B857-A35C8022C0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4"/>
        </a:graphicData>
      </a:graphic>
    </xdr:graphicFrame>
    <xdr:clientData/>
  </xdr:twoCellAnchor>
  <xdr:twoCellAnchor>
    <xdr:from>
      <xdr:col>0</xdr:col>
      <xdr:colOff>0</xdr:colOff>
      <xdr:row>63</xdr:row>
      <xdr:rowOff>104775</xdr:rowOff>
    </xdr:from>
    <xdr:to>
      <xdr:col>14</xdr:col>
      <xdr:colOff>304800</xdr:colOff>
      <xdr:row>79</xdr:row>
      <xdr:rowOff>85725</xdr:rowOff>
    </xdr:to>
    <xdr:graphicFrame macro="">
      <xdr:nvGraphicFramePr>
        <xdr:cNvPr id="66922250" name="Graf 9">
          <a:extLst>
            <a:ext uri="{FF2B5EF4-FFF2-40B4-BE49-F238E27FC236}">
              <a16:creationId xmlns:a16="http://schemas.microsoft.com/office/drawing/2014/main" id="{A2B9C949-1452-4768-80A7-8B0F90C5D4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5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251" name="Chart 1810">
          <a:extLst>
            <a:ext uri="{FF2B5EF4-FFF2-40B4-BE49-F238E27FC236}">
              <a16:creationId xmlns:a16="http://schemas.microsoft.com/office/drawing/2014/main" id="{88BBAC7D-A93A-4A1D-AB61-BFA47BA983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6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252" name="Chart 6">
          <a:extLst>
            <a:ext uri="{FF2B5EF4-FFF2-40B4-BE49-F238E27FC236}">
              <a16:creationId xmlns:a16="http://schemas.microsoft.com/office/drawing/2014/main" id="{BE4B410F-4698-46B0-8A72-59F13BA3EF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7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253" name="Chart 7">
          <a:extLst>
            <a:ext uri="{FF2B5EF4-FFF2-40B4-BE49-F238E27FC236}">
              <a16:creationId xmlns:a16="http://schemas.microsoft.com/office/drawing/2014/main" id="{338A8F18-A9BC-43C1-97C2-E158778751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8"/>
        </a:graphicData>
      </a:graphic>
    </xdr:graphicFrame>
    <xdr:clientData/>
  </xdr:twoCellAnchor>
  <xdr:twoCellAnchor>
    <xdr:from>
      <xdr:col>3</xdr:col>
      <xdr:colOff>476250</xdr:colOff>
      <xdr:row>23</xdr:row>
      <xdr:rowOff>0</xdr:rowOff>
    </xdr:from>
    <xdr:to>
      <xdr:col>8</xdr:col>
      <xdr:colOff>123825</xdr:colOff>
      <xdr:row>23</xdr:row>
      <xdr:rowOff>0</xdr:rowOff>
    </xdr:to>
    <xdr:graphicFrame macro="">
      <xdr:nvGraphicFramePr>
        <xdr:cNvPr id="66922254" name="Chart 8">
          <a:extLst>
            <a:ext uri="{FF2B5EF4-FFF2-40B4-BE49-F238E27FC236}">
              <a16:creationId xmlns:a16="http://schemas.microsoft.com/office/drawing/2014/main" id="{5D9A2DC5-AA82-46BE-A726-B912CF03F6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9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255" name="Chart 9">
          <a:extLst>
            <a:ext uri="{FF2B5EF4-FFF2-40B4-BE49-F238E27FC236}">
              <a16:creationId xmlns:a16="http://schemas.microsoft.com/office/drawing/2014/main" id="{1D8AD3E4-8F5D-4BF3-B356-10B30115F2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0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256" name="Chart 10">
          <a:extLst>
            <a:ext uri="{FF2B5EF4-FFF2-40B4-BE49-F238E27FC236}">
              <a16:creationId xmlns:a16="http://schemas.microsoft.com/office/drawing/2014/main" id="{187011F1-BB89-43FC-967E-FF403963BA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1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257" name="Chart 11">
          <a:extLst>
            <a:ext uri="{FF2B5EF4-FFF2-40B4-BE49-F238E27FC236}">
              <a16:creationId xmlns:a16="http://schemas.microsoft.com/office/drawing/2014/main" id="{B4D5268E-C5F6-45D9-868E-7BA612771E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2"/>
        </a:graphicData>
      </a:graphic>
    </xdr:graphicFrame>
    <xdr:clientData/>
  </xdr:twoCellAnchor>
  <xdr:twoCellAnchor>
    <xdr:from>
      <xdr:col>3</xdr:col>
      <xdr:colOff>476250</xdr:colOff>
      <xdr:row>23</xdr:row>
      <xdr:rowOff>0</xdr:rowOff>
    </xdr:from>
    <xdr:to>
      <xdr:col>8</xdr:col>
      <xdr:colOff>123825</xdr:colOff>
      <xdr:row>23</xdr:row>
      <xdr:rowOff>0</xdr:rowOff>
    </xdr:to>
    <xdr:graphicFrame macro="">
      <xdr:nvGraphicFramePr>
        <xdr:cNvPr id="66922258" name="Chart 12">
          <a:extLst>
            <a:ext uri="{FF2B5EF4-FFF2-40B4-BE49-F238E27FC236}">
              <a16:creationId xmlns:a16="http://schemas.microsoft.com/office/drawing/2014/main" id="{5E7C224D-A0C7-42EF-8F01-3EF074D868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3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259" name="Chart 13">
          <a:extLst>
            <a:ext uri="{FF2B5EF4-FFF2-40B4-BE49-F238E27FC236}">
              <a16:creationId xmlns:a16="http://schemas.microsoft.com/office/drawing/2014/main" id="{913B4CB5-0538-4915-87E6-0762413EC1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4"/>
        </a:graphicData>
      </a:graphic>
    </xdr:graphicFrame>
    <xdr:clientData/>
  </xdr:twoCellAnchor>
  <xdr:twoCellAnchor>
    <xdr:from>
      <xdr:col>0</xdr:col>
      <xdr:colOff>0</xdr:colOff>
      <xdr:row>63</xdr:row>
      <xdr:rowOff>104775</xdr:rowOff>
    </xdr:from>
    <xdr:to>
      <xdr:col>14</xdr:col>
      <xdr:colOff>304800</xdr:colOff>
      <xdr:row>79</xdr:row>
      <xdr:rowOff>85725</xdr:rowOff>
    </xdr:to>
    <xdr:graphicFrame macro="">
      <xdr:nvGraphicFramePr>
        <xdr:cNvPr id="66922260" name="Graf 9">
          <a:extLst>
            <a:ext uri="{FF2B5EF4-FFF2-40B4-BE49-F238E27FC236}">
              <a16:creationId xmlns:a16="http://schemas.microsoft.com/office/drawing/2014/main" id="{1F1BEB73-50E8-4CDD-8349-07A261B433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5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261" name="Chart 1810">
          <a:extLst>
            <a:ext uri="{FF2B5EF4-FFF2-40B4-BE49-F238E27FC236}">
              <a16:creationId xmlns:a16="http://schemas.microsoft.com/office/drawing/2014/main" id="{5F03D6B6-10DE-4657-B29B-C02269C2DD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6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262" name="Chart 3549">
          <a:extLst>
            <a:ext uri="{FF2B5EF4-FFF2-40B4-BE49-F238E27FC236}">
              <a16:creationId xmlns:a16="http://schemas.microsoft.com/office/drawing/2014/main" id="{ED663075-BEE5-41B5-A0E8-C9D6880910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7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263" name="Chart 6">
          <a:extLst>
            <a:ext uri="{FF2B5EF4-FFF2-40B4-BE49-F238E27FC236}">
              <a16:creationId xmlns:a16="http://schemas.microsoft.com/office/drawing/2014/main" id="{E110D5C3-2E39-4950-B286-76B6156603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8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264" name="Chart 7">
          <a:extLst>
            <a:ext uri="{FF2B5EF4-FFF2-40B4-BE49-F238E27FC236}">
              <a16:creationId xmlns:a16="http://schemas.microsoft.com/office/drawing/2014/main" id="{D097E505-13C2-4F14-94E9-4EE3678C6B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9"/>
        </a:graphicData>
      </a:graphic>
    </xdr:graphicFrame>
    <xdr:clientData/>
  </xdr:twoCellAnchor>
  <xdr:twoCellAnchor>
    <xdr:from>
      <xdr:col>3</xdr:col>
      <xdr:colOff>476250</xdr:colOff>
      <xdr:row>23</xdr:row>
      <xdr:rowOff>0</xdr:rowOff>
    </xdr:from>
    <xdr:to>
      <xdr:col>8</xdr:col>
      <xdr:colOff>123825</xdr:colOff>
      <xdr:row>23</xdr:row>
      <xdr:rowOff>0</xdr:rowOff>
    </xdr:to>
    <xdr:graphicFrame macro="">
      <xdr:nvGraphicFramePr>
        <xdr:cNvPr id="66922265" name="Chart 8">
          <a:extLst>
            <a:ext uri="{FF2B5EF4-FFF2-40B4-BE49-F238E27FC236}">
              <a16:creationId xmlns:a16="http://schemas.microsoft.com/office/drawing/2014/main" id="{5CE1A310-4CF2-4CE7-BF5C-F24F12D48D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0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266" name="Chart 9">
          <a:extLst>
            <a:ext uri="{FF2B5EF4-FFF2-40B4-BE49-F238E27FC236}">
              <a16:creationId xmlns:a16="http://schemas.microsoft.com/office/drawing/2014/main" id="{B9DD2DEC-47DD-46A0-BB7B-7D346F3415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1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267" name="Chart 10">
          <a:extLst>
            <a:ext uri="{FF2B5EF4-FFF2-40B4-BE49-F238E27FC236}">
              <a16:creationId xmlns:a16="http://schemas.microsoft.com/office/drawing/2014/main" id="{CEB9D429-2501-4A1D-AF12-30401AE492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2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268" name="Chart 11">
          <a:extLst>
            <a:ext uri="{FF2B5EF4-FFF2-40B4-BE49-F238E27FC236}">
              <a16:creationId xmlns:a16="http://schemas.microsoft.com/office/drawing/2014/main" id="{B94F50BE-9F2E-4AA6-8297-64FBEB41A7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3"/>
        </a:graphicData>
      </a:graphic>
    </xdr:graphicFrame>
    <xdr:clientData/>
  </xdr:twoCellAnchor>
  <xdr:twoCellAnchor>
    <xdr:from>
      <xdr:col>3</xdr:col>
      <xdr:colOff>476250</xdr:colOff>
      <xdr:row>23</xdr:row>
      <xdr:rowOff>0</xdr:rowOff>
    </xdr:from>
    <xdr:to>
      <xdr:col>8</xdr:col>
      <xdr:colOff>123825</xdr:colOff>
      <xdr:row>23</xdr:row>
      <xdr:rowOff>0</xdr:rowOff>
    </xdr:to>
    <xdr:graphicFrame macro="">
      <xdr:nvGraphicFramePr>
        <xdr:cNvPr id="66922269" name="Chart 12">
          <a:extLst>
            <a:ext uri="{FF2B5EF4-FFF2-40B4-BE49-F238E27FC236}">
              <a16:creationId xmlns:a16="http://schemas.microsoft.com/office/drawing/2014/main" id="{A503FE12-F0CB-4DB2-B0E4-B43A6CD484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4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270" name="Chart 13">
          <a:extLst>
            <a:ext uri="{FF2B5EF4-FFF2-40B4-BE49-F238E27FC236}">
              <a16:creationId xmlns:a16="http://schemas.microsoft.com/office/drawing/2014/main" id="{1D50280F-32A7-4F6A-A336-6BE2D08B5D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5"/>
        </a:graphicData>
      </a:graphic>
    </xdr:graphicFrame>
    <xdr:clientData/>
  </xdr:twoCellAnchor>
  <xdr:twoCellAnchor>
    <xdr:from>
      <xdr:col>0</xdr:col>
      <xdr:colOff>0</xdr:colOff>
      <xdr:row>63</xdr:row>
      <xdr:rowOff>104775</xdr:rowOff>
    </xdr:from>
    <xdr:to>
      <xdr:col>14</xdr:col>
      <xdr:colOff>304800</xdr:colOff>
      <xdr:row>79</xdr:row>
      <xdr:rowOff>85725</xdr:rowOff>
    </xdr:to>
    <xdr:graphicFrame macro="">
      <xdr:nvGraphicFramePr>
        <xdr:cNvPr id="66922271" name="Graf 9">
          <a:extLst>
            <a:ext uri="{FF2B5EF4-FFF2-40B4-BE49-F238E27FC236}">
              <a16:creationId xmlns:a16="http://schemas.microsoft.com/office/drawing/2014/main" id="{47A35977-DCEC-4B5B-92AF-99E9794934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6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272" name="Chart 1810">
          <a:extLst>
            <a:ext uri="{FF2B5EF4-FFF2-40B4-BE49-F238E27FC236}">
              <a16:creationId xmlns:a16="http://schemas.microsoft.com/office/drawing/2014/main" id="{FB001862-3275-4A85-80BB-C59933F03E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7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273" name="Chart 6">
          <a:extLst>
            <a:ext uri="{FF2B5EF4-FFF2-40B4-BE49-F238E27FC236}">
              <a16:creationId xmlns:a16="http://schemas.microsoft.com/office/drawing/2014/main" id="{A17D4288-195B-482D-80A1-D6C44DC202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8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274" name="Chart 7">
          <a:extLst>
            <a:ext uri="{FF2B5EF4-FFF2-40B4-BE49-F238E27FC236}">
              <a16:creationId xmlns:a16="http://schemas.microsoft.com/office/drawing/2014/main" id="{BDFEEADA-A2CB-460C-95A8-F84D150B96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9"/>
        </a:graphicData>
      </a:graphic>
    </xdr:graphicFrame>
    <xdr:clientData/>
  </xdr:twoCellAnchor>
  <xdr:twoCellAnchor>
    <xdr:from>
      <xdr:col>3</xdr:col>
      <xdr:colOff>476250</xdr:colOff>
      <xdr:row>23</xdr:row>
      <xdr:rowOff>0</xdr:rowOff>
    </xdr:from>
    <xdr:to>
      <xdr:col>8</xdr:col>
      <xdr:colOff>123825</xdr:colOff>
      <xdr:row>23</xdr:row>
      <xdr:rowOff>0</xdr:rowOff>
    </xdr:to>
    <xdr:graphicFrame macro="">
      <xdr:nvGraphicFramePr>
        <xdr:cNvPr id="66922275" name="Chart 8">
          <a:extLst>
            <a:ext uri="{FF2B5EF4-FFF2-40B4-BE49-F238E27FC236}">
              <a16:creationId xmlns:a16="http://schemas.microsoft.com/office/drawing/2014/main" id="{2F1135FF-C22C-416A-A87B-B07E63917D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0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276" name="Chart 9">
          <a:extLst>
            <a:ext uri="{FF2B5EF4-FFF2-40B4-BE49-F238E27FC236}">
              <a16:creationId xmlns:a16="http://schemas.microsoft.com/office/drawing/2014/main" id="{DB44485D-C626-4BAC-8A9C-0A00277191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1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277" name="Chart 10">
          <a:extLst>
            <a:ext uri="{FF2B5EF4-FFF2-40B4-BE49-F238E27FC236}">
              <a16:creationId xmlns:a16="http://schemas.microsoft.com/office/drawing/2014/main" id="{F0EFA628-DA1C-4AB1-845A-530B89C265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2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278" name="Chart 11">
          <a:extLst>
            <a:ext uri="{FF2B5EF4-FFF2-40B4-BE49-F238E27FC236}">
              <a16:creationId xmlns:a16="http://schemas.microsoft.com/office/drawing/2014/main" id="{AFD9C449-AD8E-4577-A247-310E4D1CC0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3"/>
        </a:graphicData>
      </a:graphic>
    </xdr:graphicFrame>
    <xdr:clientData/>
  </xdr:twoCellAnchor>
  <xdr:twoCellAnchor>
    <xdr:from>
      <xdr:col>3</xdr:col>
      <xdr:colOff>476250</xdr:colOff>
      <xdr:row>23</xdr:row>
      <xdr:rowOff>0</xdr:rowOff>
    </xdr:from>
    <xdr:to>
      <xdr:col>8</xdr:col>
      <xdr:colOff>123825</xdr:colOff>
      <xdr:row>23</xdr:row>
      <xdr:rowOff>0</xdr:rowOff>
    </xdr:to>
    <xdr:graphicFrame macro="">
      <xdr:nvGraphicFramePr>
        <xdr:cNvPr id="66922279" name="Chart 12">
          <a:extLst>
            <a:ext uri="{FF2B5EF4-FFF2-40B4-BE49-F238E27FC236}">
              <a16:creationId xmlns:a16="http://schemas.microsoft.com/office/drawing/2014/main" id="{CC35E382-D079-4D3A-A840-4B417642B1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4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280" name="Chart 13">
          <a:extLst>
            <a:ext uri="{FF2B5EF4-FFF2-40B4-BE49-F238E27FC236}">
              <a16:creationId xmlns:a16="http://schemas.microsoft.com/office/drawing/2014/main" id="{E481E688-2190-458B-9F8F-A614A8B09E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5"/>
        </a:graphicData>
      </a:graphic>
    </xdr:graphicFrame>
    <xdr:clientData/>
  </xdr:twoCellAnchor>
  <xdr:twoCellAnchor>
    <xdr:from>
      <xdr:col>0</xdr:col>
      <xdr:colOff>0</xdr:colOff>
      <xdr:row>63</xdr:row>
      <xdr:rowOff>104775</xdr:rowOff>
    </xdr:from>
    <xdr:to>
      <xdr:col>14</xdr:col>
      <xdr:colOff>304800</xdr:colOff>
      <xdr:row>79</xdr:row>
      <xdr:rowOff>85725</xdr:rowOff>
    </xdr:to>
    <xdr:graphicFrame macro="">
      <xdr:nvGraphicFramePr>
        <xdr:cNvPr id="66922281" name="Graf 9">
          <a:extLst>
            <a:ext uri="{FF2B5EF4-FFF2-40B4-BE49-F238E27FC236}">
              <a16:creationId xmlns:a16="http://schemas.microsoft.com/office/drawing/2014/main" id="{BE9FE18C-E992-40A9-A7F7-C3A31F748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6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282" name="Chart 1810">
          <a:extLst>
            <a:ext uri="{FF2B5EF4-FFF2-40B4-BE49-F238E27FC236}">
              <a16:creationId xmlns:a16="http://schemas.microsoft.com/office/drawing/2014/main" id="{7B7285DE-F6D6-4F2B-BB0E-D195C66712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7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283" name="Chart 3549">
          <a:extLst>
            <a:ext uri="{FF2B5EF4-FFF2-40B4-BE49-F238E27FC236}">
              <a16:creationId xmlns:a16="http://schemas.microsoft.com/office/drawing/2014/main" id="{D90A0A20-BD36-47C7-8403-B35ADAC4D0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8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284" name="Chart 6">
          <a:extLst>
            <a:ext uri="{FF2B5EF4-FFF2-40B4-BE49-F238E27FC236}">
              <a16:creationId xmlns:a16="http://schemas.microsoft.com/office/drawing/2014/main" id="{AC92CB6C-02F5-4036-92A4-75494E78D9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9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285" name="Chart 7">
          <a:extLst>
            <a:ext uri="{FF2B5EF4-FFF2-40B4-BE49-F238E27FC236}">
              <a16:creationId xmlns:a16="http://schemas.microsoft.com/office/drawing/2014/main" id="{CC942784-5DE0-4496-93DB-3164BD8A9D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0"/>
        </a:graphicData>
      </a:graphic>
    </xdr:graphicFrame>
    <xdr:clientData/>
  </xdr:twoCellAnchor>
  <xdr:twoCellAnchor>
    <xdr:from>
      <xdr:col>3</xdr:col>
      <xdr:colOff>476250</xdr:colOff>
      <xdr:row>23</xdr:row>
      <xdr:rowOff>0</xdr:rowOff>
    </xdr:from>
    <xdr:to>
      <xdr:col>8</xdr:col>
      <xdr:colOff>123825</xdr:colOff>
      <xdr:row>23</xdr:row>
      <xdr:rowOff>0</xdr:rowOff>
    </xdr:to>
    <xdr:graphicFrame macro="">
      <xdr:nvGraphicFramePr>
        <xdr:cNvPr id="66922286" name="Chart 8">
          <a:extLst>
            <a:ext uri="{FF2B5EF4-FFF2-40B4-BE49-F238E27FC236}">
              <a16:creationId xmlns:a16="http://schemas.microsoft.com/office/drawing/2014/main" id="{7C483E77-3789-4322-BFA1-B13FF98AE5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1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287" name="Chart 9">
          <a:extLst>
            <a:ext uri="{FF2B5EF4-FFF2-40B4-BE49-F238E27FC236}">
              <a16:creationId xmlns:a16="http://schemas.microsoft.com/office/drawing/2014/main" id="{23AE18DA-7380-471C-9455-CA6E897885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2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288" name="Chart 10">
          <a:extLst>
            <a:ext uri="{FF2B5EF4-FFF2-40B4-BE49-F238E27FC236}">
              <a16:creationId xmlns:a16="http://schemas.microsoft.com/office/drawing/2014/main" id="{5C480086-895A-4FE9-AF05-CFC4794F18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3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289" name="Chart 11">
          <a:extLst>
            <a:ext uri="{FF2B5EF4-FFF2-40B4-BE49-F238E27FC236}">
              <a16:creationId xmlns:a16="http://schemas.microsoft.com/office/drawing/2014/main" id="{D6113CC2-D61E-4F5A-85FF-1693C61E63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4"/>
        </a:graphicData>
      </a:graphic>
    </xdr:graphicFrame>
    <xdr:clientData/>
  </xdr:twoCellAnchor>
  <xdr:twoCellAnchor>
    <xdr:from>
      <xdr:col>3</xdr:col>
      <xdr:colOff>476250</xdr:colOff>
      <xdr:row>23</xdr:row>
      <xdr:rowOff>0</xdr:rowOff>
    </xdr:from>
    <xdr:to>
      <xdr:col>8</xdr:col>
      <xdr:colOff>123825</xdr:colOff>
      <xdr:row>23</xdr:row>
      <xdr:rowOff>0</xdr:rowOff>
    </xdr:to>
    <xdr:graphicFrame macro="">
      <xdr:nvGraphicFramePr>
        <xdr:cNvPr id="66922290" name="Chart 12">
          <a:extLst>
            <a:ext uri="{FF2B5EF4-FFF2-40B4-BE49-F238E27FC236}">
              <a16:creationId xmlns:a16="http://schemas.microsoft.com/office/drawing/2014/main" id="{A1283055-9950-4239-85D2-7BBD6A02D3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5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291" name="Chart 13">
          <a:extLst>
            <a:ext uri="{FF2B5EF4-FFF2-40B4-BE49-F238E27FC236}">
              <a16:creationId xmlns:a16="http://schemas.microsoft.com/office/drawing/2014/main" id="{2BA59ACE-2DC7-44E2-9571-3ADA688BDE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6"/>
        </a:graphicData>
      </a:graphic>
    </xdr:graphicFrame>
    <xdr:clientData/>
  </xdr:twoCellAnchor>
  <xdr:twoCellAnchor>
    <xdr:from>
      <xdr:col>0</xdr:col>
      <xdr:colOff>0</xdr:colOff>
      <xdr:row>63</xdr:row>
      <xdr:rowOff>104775</xdr:rowOff>
    </xdr:from>
    <xdr:to>
      <xdr:col>14</xdr:col>
      <xdr:colOff>304800</xdr:colOff>
      <xdr:row>79</xdr:row>
      <xdr:rowOff>85725</xdr:rowOff>
    </xdr:to>
    <xdr:graphicFrame macro="">
      <xdr:nvGraphicFramePr>
        <xdr:cNvPr id="66922292" name="Graf 9">
          <a:extLst>
            <a:ext uri="{FF2B5EF4-FFF2-40B4-BE49-F238E27FC236}">
              <a16:creationId xmlns:a16="http://schemas.microsoft.com/office/drawing/2014/main" id="{12C1275D-35B9-476C-9F0E-FA003F9A2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7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293" name="Chart 1810">
          <a:extLst>
            <a:ext uri="{FF2B5EF4-FFF2-40B4-BE49-F238E27FC236}">
              <a16:creationId xmlns:a16="http://schemas.microsoft.com/office/drawing/2014/main" id="{C0A82E0A-BF66-407D-8C5C-EE11572DA0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8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294" name="Chart 6">
          <a:extLst>
            <a:ext uri="{FF2B5EF4-FFF2-40B4-BE49-F238E27FC236}">
              <a16:creationId xmlns:a16="http://schemas.microsoft.com/office/drawing/2014/main" id="{595E60DA-D216-4661-839A-24D297E3A5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9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295" name="Chart 7">
          <a:extLst>
            <a:ext uri="{FF2B5EF4-FFF2-40B4-BE49-F238E27FC236}">
              <a16:creationId xmlns:a16="http://schemas.microsoft.com/office/drawing/2014/main" id="{D21BE5FB-0E2F-4011-9F46-96185469B7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0"/>
        </a:graphicData>
      </a:graphic>
    </xdr:graphicFrame>
    <xdr:clientData/>
  </xdr:twoCellAnchor>
  <xdr:twoCellAnchor>
    <xdr:from>
      <xdr:col>3</xdr:col>
      <xdr:colOff>476250</xdr:colOff>
      <xdr:row>23</xdr:row>
      <xdr:rowOff>0</xdr:rowOff>
    </xdr:from>
    <xdr:to>
      <xdr:col>8</xdr:col>
      <xdr:colOff>123825</xdr:colOff>
      <xdr:row>23</xdr:row>
      <xdr:rowOff>0</xdr:rowOff>
    </xdr:to>
    <xdr:graphicFrame macro="">
      <xdr:nvGraphicFramePr>
        <xdr:cNvPr id="66922296" name="Chart 8">
          <a:extLst>
            <a:ext uri="{FF2B5EF4-FFF2-40B4-BE49-F238E27FC236}">
              <a16:creationId xmlns:a16="http://schemas.microsoft.com/office/drawing/2014/main" id="{D1A28F2F-DF48-4A45-8763-C974C4DBB9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1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297" name="Chart 9">
          <a:extLst>
            <a:ext uri="{FF2B5EF4-FFF2-40B4-BE49-F238E27FC236}">
              <a16:creationId xmlns:a16="http://schemas.microsoft.com/office/drawing/2014/main" id="{323F1D9F-6D12-4CE6-85C8-DC6674DE6E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2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298" name="Chart 10">
          <a:extLst>
            <a:ext uri="{FF2B5EF4-FFF2-40B4-BE49-F238E27FC236}">
              <a16:creationId xmlns:a16="http://schemas.microsoft.com/office/drawing/2014/main" id="{FD9A3339-CD74-49CB-BD42-9B8A78B506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3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299" name="Chart 11">
          <a:extLst>
            <a:ext uri="{FF2B5EF4-FFF2-40B4-BE49-F238E27FC236}">
              <a16:creationId xmlns:a16="http://schemas.microsoft.com/office/drawing/2014/main" id="{7C100C43-F07E-4E95-BDC7-BB4BA32A34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4"/>
        </a:graphicData>
      </a:graphic>
    </xdr:graphicFrame>
    <xdr:clientData/>
  </xdr:twoCellAnchor>
  <xdr:twoCellAnchor>
    <xdr:from>
      <xdr:col>3</xdr:col>
      <xdr:colOff>476250</xdr:colOff>
      <xdr:row>23</xdr:row>
      <xdr:rowOff>0</xdr:rowOff>
    </xdr:from>
    <xdr:to>
      <xdr:col>8</xdr:col>
      <xdr:colOff>123825</xdr:colOff>
      <xdr:row>23</xdr:row>
      <xdr:rowOff>0</xdr:rowOff>
    </xdr:to>
    <xdr:graphicFrame macro="">
      <xdr:nvGraphicFramePr>
        <xdr:cNvPr id="66922300" name="Chart 12">
          <a:extLst>
            <a:ext uri="{FF2B5EF4-FFF2-40B4-BE49-F238E27FC236}">
              <a16:creationId xmlns:a16="http://schemas.microsoft.com/office/drawing/2014/main" id="{DE3356EE-51EC-4041-ACE9-02CAF578B8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5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301" name="Chart 13">
          <a:extLst>
            <a:ext uri="{FF2B5EF4-FFF2-40B4-BE49-F238E27FC236}">
              <a16:creationId xmlns:a16="http://schemas.microsoft.com/office/drawing/2014/main" id="{B03BAB05-3817-4275-85DC-C5C22CDB0C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6"/>
        </a:graphicData>
      </a:graphic>
    </xdr:graphicFrame>
    <xdr:clientData/>
  </xdr:twoCellAnchor>
  <xdr:twoCellAnchor>
    <xdr:from>
      <xdr:col>0</xdr:col>
      <xdr:colOff>0</xdr:colOff>
      <xdr:row>63</xdr:row>
      <xdr:rowOff>104775</xdr:rowOff>
    </xdr:from>
    <xdr:to>
      <xdr:col>14</xdr:col>
      <xdr:colOff>304800</xdr:colOff>
      <xdr:row>79</xdr:row>
      <xdr:rowOff>85725</xdr:rowOff>
    </xdr:to>
    <xdr:graphicFrame macro="">
      <xdr:nvGraphicFramePr>
        <xdr:cNvPr id="66922302" name="Graf 9">
          <a:extLst>
            <a:ext uri="{FF2B5EF4-FFF2-40B4-BE49-F238E27FC236}">
              <a16:creationId xmlns:a16="http://schemas.microsoft.com/office/drawing/2014/main" id="{B12F882B-8747-49D0-8042-3122C609BB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7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303" name="Chart 1810">
          <a:extLst>
            <a:ext uri="{FF2B5EF4-FFF2-40B4-BE49-F238E27FC236}">
              <a16:creationId xmlns:a16="http://schemas.microsoft.com/office/drawing/2014/main" id="{F3C60D83-674A-471E-B928-0382AA88FA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8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304" name="Chart 3549">
          <a:extLst>
            <a:ext uri="{FF2B5EF4-FFF2-40B4-BE49-F238E27FC236}">
              <a16:creationId xmlns:a16="http://schemas.microsoft.com/office/drawing/2014/main" id="{9B18A9EB-F385-47B6-867C-EF29BE767C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9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305" name="Chart 6">
          <a:extLst>
            <a:ext uri="{FF2B5EF4-FFF2-40B4-BE49-F238E27FC236}">
              <a16:creationId xmlns:a16="http://schemas.microsoft.com/office/drawing/2014/main" id="{11C257B8-18BB-4A65-BFF3-6722A4CE7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0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306" name="Chart 7">
          <a:extLst>
            <a:ext uri="{FF2B5EF4-FFF2-40B4-BE49-F238E27FC236}">
              <a16:creationId xmlns:a16="http://schemas.microsoft.com/office/drawing/2014/main" id="{088DE893-DC6C-405D-A26D-BBBB30F15D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1"/>
        </a:graphicData>
      </a:graphic>
    </xdr:graphicFrame>
    <xdr:clientData/>
  </xdr:twoCellAnchor>
  <xdr:twoCellAnchor>
    <xdr:from>
      <xdr:col>3</xdr:col>
      <xdr:colOff>476250</xdr:colOff>
      <xdr:row>23</xdr:row>
      <xdr:rowOff>0</xdr:rowOff>
    </xdr:from>
    <xdr:to>
      <xdr:col>8</xdr:col>
      <xdr:colOff>123825</xdr:colOff>
      <xdr:row>23</xdr:row>
      <xdr:rowOff>0</xdr:rowOff>
    </xdr:to>
    <xdr:graphicFrame macro="">
      <xdr:nvGraphicFramePr>
        <xdr:cNvPr id="66922307" name="Chart 8">
          <a:extLst>
            <a:ext uri="{FF2B5EF4-FFF2-40B4-BE49-F238E27FC236}">
              <a16:creationId xmlns:a16="http://schemas.microsoft.com/office/drawing/2014/main" id="{3C782A23-16D8-47F8-873D-AE2F28C2A0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2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308" name="Chart 12099">
          <a:extLst>
            <a:ext uri="{FF2B5EF4-FFF2-40B4-BE49-F238E27FC236}">
              <a16:creationId xmlns:a16="http://schemas.microsoft.com/office/drawing/2014/main" id="{684D4483-6D02-449E-8CDF-23BD3858E5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3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309" name="Chart 17247">
          <a:extLst>
            <a:ext uri="{FF2B5EF4-FFF2-40B4-BE49-F238E27FC236}">
              <a16:creationId xmlns:a16="http://schemas.microsoft.com/office/drawing/2014/main" id="{7F288C4D-8F95-431A-B3B7-D9B6497123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4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310" name="Chart 21882">
          <a:extLst>
            <a:ext uri="{FF2B5EF4-FFF2-40B4-BE49-F238E27FC236}">
              <a16:creationId xmlns:a16="http://schemas.microsoft.com/office/drawing/2014/main" id="{695DF0B2-6553-4952-AC2C-567FD5E8DC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5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311" name="Chart 23595">
          <a:extLst>
            <a:ext uri="{FF2B5EF4-FFF2-40B4-BE49-F238E27FC236}">
              <a16:creationId xmlns:a16="http://schemas.microsoft.com/office/drawing/2014/main" id="{E7F93990-B18C-46A3-B7AE-C1C5EC1939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6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312" name="Chart 6">
          <a:extLst>
            <a:ext uri="{FF2B5EF4-FFF2-40B4-BE49-F238E27FC236}">
              <a16:creationId xmlns:a16="http://schemas.microsoft.com/office/drawing/2014/main" id="{5405C904-970F-4A78-853A-C062AAB7D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7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313" name="Chart 7">
          <a:extLst>
            <a:ext uri="{FF2B5EF4-FFF2-40B4-BE49-F238E27FC236}">
              <a16:creationId xmlns:a16="http://schemas.microsoft.com/office/drawing/2014/main" id="{E7F26563-E851-49A7-8994-8895B0264E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8"/>
        </a:graphicData>
      </a:graphic>
    </xdr:graphicFrame>
    <xdr:clientData/>
  </xdr:twoCellAnchor>
  <xdr:twoCellAnchor>
    <xdr:from>
      <xdr:col>3</xdr:col>
      <xdr:colOff>476250</xdr:colOff>
      <xdr:row>23</xdr:row>
      <xdr:rowOff>0</xdr:rowOff>
    </xdr:from>
    <xdr:to>
      <xdr:col>8</xdr:col>
      <xdr:colOff>123825</xdr:colOff>
      <xdr:row>23</xdr:row>
      <xdr:rowOff>0</xdr:rowOff>
    </xdr:to>
    <xdr:graphicFrame macro="">
      <xdr:nvGraphicFramePr>
        <xdr:cNvPr id="66922314" name="Chart 8">
          <a:extLst>
            <a:ext uri="{FF2B5EF4-FFF2-40B4-BE49-F238E27FC236}">
              <a16:creationId xmlns:a16="http://schemas.microsoft.com/office/drawing/2014/main" id="{C996F86D-5E62-4486-B13D-460EFA7787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9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315" name="Chart 26874">
          <a:extLst>
            <a:ext uri="{FF2B5EF4-FFF2-40B4-BE49-F238E27FC236}">
              <a16:creationId xmlns:a16="http://schemas.microsoft.com/office/drawing/2014/main" id="{EE0419FF-63C3-4A9B-A3B1-9539A1F486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0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316" name="Chart 6">
          <a:extLst>
            <a:ext uri="{FF2B5EF4-FFF2-40B4-BE49-F238E27FC236}">
              <a16:creationId xmlns:a16="http://schemas.microsoft.com/office/drawing/2014/main" id="{114D906C-8B7D-465C-BCD5-D2DD4F0C9C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1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317" name="Chart 7">
          <a:extLst>
            <a:ext uri="{FF2B5EF4-FFF2-40B4-BE49-F238E27FC236}">
              <a16:creationId xmlns:a16="http://schemas.microsoft.com/office/drawing/2014/main" id="{04F74059-F9D5-4D33-BE69-6412B7AAB4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2"/>
        </a:graphicData>
      </a:graphic>
    </xdr:graphicFrame>
    <xdr:clientData/>
  </xdr:twoCellAnchor>
  <xdr:twoCellAnchor>
    <xdr:from>
      <xdr:col>3</xdr:col>
      <xdr:colOff>476250</xdr:colOff>
      <xdr:row>23</xdr:row>
      <xdr:rowOff>0</xdr:rowOff>
    </xdr:from>
    <xdr:to>
      <xdr:col>8</xdr:col>
      <xdr:colOff>123825</xdr:colOff>
      <xdr:row>23</xdr:row>
      <xdr:rowOff>0</xdr:rowOff>
    </xdr:to>
    <xdr:graphicFrame macro="">
      <xdr:nvGraphicFramePr>
        <xdr:cNvPr id="66922318" name="Chart 8">
          <a:extLst>
            <a:ext uri="{FF2B5EF4-FFF2-40B4-BE49-F238E27FC236}">
              <a16:creationId xmlns:a16="http://schemas.microsoft.com/office/drawing/2014/main" id="{4AAAEDC6-AA4C-48FA-8305-A6ADBEA9C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3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319" name="Chart 9">
          <a:extLst>
            <a:ext uri="{FF2B5EF4-FFF2-40B4-BE49-F238E27FC236}">
              <a16:creationId xmlns:a16="http://schemas.microsoft.com/office/drawing/2014/main" id="{B485A902-D159-4129-BA8A-68F968CF3D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4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320" name="Chart 10">
          <a:extLst>
            <a:ext uri="{FF2B5EF4-FFF2-40B4-BE49-F238E27FC236}">
              <a16:creationId xmlns:a16="http://schemas.microsoft.com/office/drawing/2014/main" id="{8EBA2F51-E6F9-458A-A2A8-C67B9566BD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5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321" name="Chart 11">
          <a:extLst>
            <a:ext uri="{FF2B5EF4-FFF2-40B4-BE49-F238E27FC236}">
              <a16:creationId xmlns:a16="http://schemas.microsoft.com/office/drawing/2014/main" id="{7390A5CC-8027-43AA-80D0-587F6A0EC6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6"/>
        </a:graphicData>
      </a:graphic>
    </xdr:graphicFrame>
    <xdr:clientData/>
  </xdr:twoCellAnchor>
  <xdr:twoCellAnchor>
    <xdr:from>
      <xdr:col>3</xdr:col>
      <xdr:colOff>476250</xdr:colOff>
      <xdr:row>23</xdr:row>
      <xdr:rowOff>0</xdr:rowOff>
    </xdr:from>
    <xdr:to>
      <xdr:col>8</xdr:col>
      <xdr:colOff>123825</xdr:colOff>
      <xdr:row>23</xdr:row>
      <xdr:rowOff>0</xdr:rowOff>
    </xdr:to>
    <xdr:graphicFrame macro="">
      <xdr:nvGraphicFramePr>
        <xdr:cNvPr id="66922322" name="Chart 12">
          <a:extLst>
            <a:ext uri="{FF2B5EF4-FFF2-40B4-BE49-F238E27FC236}">
              <a16:creationId xmlns:a16="http://schemas.microsoft.com/office/drawing/2014/main" id="{4FA30292-11E0-4ADD-B6D9-2B1DE2C99F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7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323" name="Chart 13">
          <a:extLst>
            <a:ext uri="{FF2B5EF4-FFF2-40B4-BE49-F238E27FC236}">
              <a16:creationId xmlns:a16="http://schemas.microsoft.com/office/drawing/2014/main" id="{DE23A2C3-4D34-4A79-BE11-321A84F40E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8"/>
        </a:graphicData>
      </a:graphic>
    </xdr:graphicFrame>
    <xdr:clientData/>
  </xdr:twoCellAnchor>
  <xdr:twoCellAnchor>
    <xdr:from>
      <xdr:col>0</xdr:col>
      <xdr:colOff>0</xdr:colOff>
      <xdr:row>63</xdr:row>
      <xdr:rowOff>104775</xdr:rowOff>
    </xdr:from>
    <xdr:to>
      <xdr:col>14</xdr:col>
      <xdr:colOff>304800</xdr:colOff>
      <xdr:row>79</xdr:row>
      <xdr:rowOff>85725</xdr:rowOff>
    </xdr:to>
    <xdr:graphicFrame macro="">
      <xdr:nvGraphicFramePr>
        <xdr:cNvPr id="66922324" name="Graf 9">
          <a:extLst>
            <a:ext uri="{FF2B5EF4-FFF2-40B4-BE49-F238E27FC236}">
              <a16:creationId xmlns:a16="http://schemas.microsoft.com/office/drawing/2014/main" id="{18505819-F1B3-4180-8CB8-D69DE5F47E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9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325" name="Chart 29730">
          <a:extLst>
            <a:ext uri="{FF2B5EF4-FFF2-40B4-BE49-F238E27FC236}">
              <a16:creationId xmlns:a16="http://schemas.microsoft.com/office/drawing/2014/main" id="{57FF5D1F-BD07-405B-B371-7A7BC1FEDD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0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326" name="Chart 6">
          <a:extLst>
            <a:ext uri="{FF2B5EF4-FFF2-40B4-BE49-F238E27FC236}">
              <a16:creationId xmlns:a16="http://schemas.microsoft.com/office/drawing/2014/main" id="{BC35CF97-7AB2-464C-8582-F4E545A3AF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1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327" name="Chart 7">
          <a:extLst>
            <a:ext uri="{FF2B5EF4-FFF2-40B4-BE49-F238E27FC236}">
              <a16:creationId xmlns:a16="http://schemas.microsoft.com/office/drawing/2014/main" id="{B1436D4C-045E-4636-8085-C3D3641833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2"/>
        </a:graphicData>
      </a:graphic>
    </xdr:graphicFrame>
    <xdr:clientData/>
  </xdr:twoCellAnchor>
  <xdr:twoCellAnchor>
    <xdr:from>
      <xdr:col>3</xdr:col>
      <xdr:colOff>476250</xdr:colOff>
      <xdr:row>23</xdr:row>
      <xdr:rowOff>0</xdr:rowOff>
    </xdr:from>
    <xdr:to>
      <xdr:col>8</xdr:col>
      <xdr:colOff>123825</xdr:colOff>
      <xdr:row>23</xdr:row>
      <xdr:rowOff>0</xdr:rowOff>
    </xdr:to>
    <xdr:graphicFrame macro="">
      <xdr:nvGraphicFramePr>
        <xdr:cNvPr id="66922328" name="Chart 8">
          <a:extLst>
            <a:ext uri="{FF2B5EF4-FFF2-40B4-BE49-F238E27FC236}">
              <a16:creationId xmlns:a16="http://schemas.microsoft.com/office/drawing/2014/main" id="{A48588CD-EFF9-437B-B4C7-FD36A8040E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3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329" name="Chart 9">
          <a:extLst>
            <a:ext uri="{FF2B5EF4-FFF2-40B4-BE49-F238E27FC236}">
              <a16:creationId xmlns:a16="http://schemas.microsoft.com/office/drawing/2014/main" id="{293511C5-2C28-4668-8A29-C84D9635B4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4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330" name="Chart 10">
          <a:extLst>
            <a:ext uri="{FF2B5EF4-FFF2-40B4-BE49-F238E27FC236}">
              <a16:creationId xmlns:a16="http://schemas.microsoft.com/office/drawing/2014/main" id="{DAA7FA60-A807-4E5C-855E-814F67ACFB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5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331" name="Chart 11">
          <a:extLst>
            <a:ext uri="{FF2B5EF4-FFF2-40B4-BE49-F238E27FC236}">
              <a16:creationId xmlns:a16="http://schemas.microsoft.com/office/drawing/2014/main" id="{A2B71AC8-8ED2-40A9-881C-A317BF01B4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6"/>
        </a:graphicData>
      </a:graphic>
    </xdr:graphicFrame>
    <xdr:clientData/>
  </xdr:twoCellAnchor>
  <xdr:twoCellAnchor>
    <xdr:from>
      <xdr:col>3</xdr:col>
      <xdr:colOff>476250</xdr:colOff>
      <xdr:row>23</xdr:row>
      <xdr:rowOff>0</xdr:rowOff>
    </xdr:from>
    <xdr:to>
      <xdr:col>8</xdr:col>
      <xdr:colOff>123825</xdr:colOff>
      <xdr:row>23</xdr:row>
      <xdr:rowOff>0</xdr:rowOff>
    </xdr:to>
    <xdr:graphicFrame macro="">
      <xdr:nvGraphicFramePr>
        <xdr:cNvPr id="66922332" name="Chart 12">
          <a:extLst>
            <a:ext uri="{FF2B5EF4-FFF2-40B4-BE49-F238E27FC236}">
              <a16:creationId xmlns:a16="http://schemas.microsoft.com/office/drawing/2014/main" id="{159C9ABB-44D0-4DA0-A626-70E5417D37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7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333" name="Chart 30463">
          <a:extLst>
            <a:ext uri="{FF2B5EF4-FFF2-40B4-BE49-F238E27FC236}">
              <a16:creationId xmlns:a16="http://schemas.microsoft.com/office/drawing/2014/main" id="{D7647B0E-4C16-4836-93DC-C243B2C38B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8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334" name="Chart 31254">
          <a:extLst>
            <a:ext uri="{FF2B5EF4-FFF2-40B4-BE49-F238E27FC236}">
              <a16:creationId xmlns:a16="http://schemas.microsoft.com/office/drawing/2014/main" id="{F73B7315-2F9C-4906-9F26-F89B6D608B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9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335" name="Graf 217161">
          <a:extLst>
            <a:ext uri="{FF2B5EF4-FFF2-40B4-BE49-F238E27FC236}">
              <a16:creationId xmlns:a16="http://schemas.microsoft.com/office/drawing/2014/main" id="{297F3131-B9E6-465A-8CD4-0185535DA5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0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336" name="Graf 209505">
          <a:extLst>
            <a:ext uri="{FF2B5EF4-FFF2-40B4-BE49-F238E27FC236}">
              <a16:creationId xmlns:a16="http://schemas.microsoft.com/office/drawing/2014/main" id="{9DB057D8-54EA-4C4D-9D9C-84CA60EABE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1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337" name="Graf 188623">
          <a:extLst>
            <a:ext uri="{FF2B5EF4-FFF2-40B4-BE49-F238E27FC236}">
              <a16:creationId xmlns:a16="http://schemas.microsoft.com/office/drawing/2014/main" id="{D6A786B7-E476-4A01-9789-97E2B6FF2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2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338" name="Graf 184801">
          <a:extLst>
            <a:ext uri="{FF2B5EF4-FFF2-40B4-BE49-F238E27FC236}">
              <a16:creationId xmlns:a16="http://schemas.microsoft.com/office/drawing/2014/main" id="{65DA049C-D674-48ED-AB1F-2884C74BA1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3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339" name="Graf 180484">
          <a:extLst>
            <a:ext uri="{FF2B5EF4-FFF2-40B4-BE49-F238E27FC236}">
              <a16:creationId xmlns:a16="http://schemas.microsoft.com/office/drawing/2014/main" id="{45163DAD-EC64-4637-8CB9-22064653F7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4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340" name="Graf 148252">
          <a:extLst>
            <a:ext uri="{FF2B5EF4-FFF2-40B4-BE49-F238E27FC236}">
              <a16:creationId xmlns:a16="http://schemas.microsoft.com/office/drawing/2014/main" id="{9324F35F-666C-438E-9A03-222F57C4C9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5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341" name="Graf 144439">
          <a:extLst>
            <a:ext uri="{FF2B5EF4-FFF2-40B4-BE49-F238E27FC236}">
              <a16:creationId xmlns:a16="http://schemas.microsoft.com/office/drawing/2014/main" id="{4F50F8EA-991E-431B-B107-DAC74605BD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6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342" name="Graf 93060">
          <a:extLst>
            <a:ext uri="{FF2B5EF4-FFF2-40B4-BE49-F238E27FC236}">
              <a16:creationId xmlns:a16="http://schemas.microsoft.com/office/drawing/2014/main" id="{BEADC04F-575E-4C4D-A38D-6E3E186D79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7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343" name="Graf 38870">
          <a:extLst>
            <a:ext uri="{FF2B5EF4-FFF2-40B4-BE49-F238E27FC236}">
              <a16:creationId xmlns:a16="http://schemas.microsoft.com/office/drawing/2014/main" id="{90E1C1ED-A9A8-43CF-AEA2-455BE7E7FB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8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344" name="Graf 19502">
          <a:extLst>
            <a:ext uri="{FF2B5EF4-FFF2-40B4-BE49-F238E27FC236}">
              <a16:creationId xmlns:a16="http://schemas.microsoft.com/office/drawing/2014/main" id="{40F6F26E-4358-4ABC-BEDC-70B5329E04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9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345" name="Graf 16343">
          <a:extLst>
            <a:ext uri="{FF2B5EF4-FFF2-40B4-BE49-F238E27FC236}">
              <a16:creationId xmlns:a16="http://schemas.microsoft.com/office/drawing/2014/main" id="{1D25886B-5D7A-46C6-9B02-D179CB3B49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0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346" name="Graf 15011">
          <a:extLst>
            <a:ext uri="{FF2B5EF4-FFF2-40B4-BE49-F238E27FC236}">
              <a16:creationId xmlns:a16="http://schemas.microsoft.com/office/drawing/2014/main" id="{DBA3F5BF-C9E9-4B7A-9339-CB3894D9D4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1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347" name="Graf 14767">
          <a:extLst>
            <a:ext uri="{FF2B5EF4-FFF2-40B4-BE49-F238E27FC236}">
              <a16:creationId xmlns:a16="http://schemas.microsoft.com/office/drawing/2014/main" id="{117695A8-8400-4A83-82A4-DF7A77D018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2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348" name="Graf 14287">
          <a:extLst>
            <a:ext uri="{FF2B5EF4-FFF2-40B4-BE49-F238E27FC236}">
              <a16:creationId xmlns:a16="http://schemas.microsoft.com/office/drawing/2014/main" id="{9C4659D4-762D-43B2-9B50-43B3116426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3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349" name="Graf 12381">
          <a:extLst>
            <a:ext uri="{FF2B5EF4-FFF2-40B4-BE49-F238E27FC236}">
              <a16:creationId xmlns:a16="http://schemas.microsoft.com/office/drawing/2014/main" id="{D442A80F-2453-49C0-8BBD-4FEADD538F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4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350" name="Graf 12142">
          <a:extLst>
            <a:ext uri="{FF2B5EF4-FFF2-40B4-BE49-F238E27FC236}">
              <a16:creationId xmlns:a16="http://schemas.microsoft.com/office/drawing/2014/main" id="{48A7E7F0-5069-4762-9032-6E3DF9841D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5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351" name="Graf 10387">
          <a:extLst>
            <a:ext uri="{FF2B5EF4-FFF2-40B4-BE49-F238E27FC236}">
              <a16:creationId xmlns:a16="http://schemas.microsoft.com/office/drawing/2014/main" id="{AB74CF96-AFD4-429C-975F-0CAFC1B341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6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352" name="Graf 10271">
          <a:extLst>
            <a:ext uri="{FF2B5EF4-FFF2-40B4-BE49-F238E27FC236}">
              <a16:creationId xmlns:a16="http://schemas.microsoft.com/office/drawing/2014/main" id="{5676A2B2-E7EB-4605-84E6-6A819FF045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7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353" name="Graf 10037">
          <a:extLst>
            <a:ext uri="{FF2B5EF4-FFF2-40B4-BE49-F238E27FC236}">
              <a16:creationId xmlns:a16="http://schemas.microsoft.com/office/drawing/2014/main" id="{2CEA2FE9-8F1E-4942-8BE9-E95B87B7B7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8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354" name="Chart 6">
          <a:extLst>
            <a:ext uri="{FF2B5EF4-FFF2-40B4-BE49-F238E27FC236}">
              <a16:creationId xmlns:a16="http://schemas.microsoft.com/office/drawing/2014/main" id="{48EE402A-F886-49CA-BDA6-DDEA7FDA3A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9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355" name="Chart 7">
          <a:extLst>
            <a:ext uri="{FF2B5EF4-FFF2-40B4-BE49-F238E27FC236}">
              <a16:creationId xmlns:a16="http://schemas.microsoft.com/office/drawing/2014/main" id="{1D09E47D-D362-49F2-9408-9F456F1E39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0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5</xdr:col>
      <xdr:colOff>123825</xdr:colOff>
      <xdr:row>24</xdr:row>
      <xdr:rowOff>0</xdr:rowOff>
    </xdr:to>
    <xdr:graphicFrame macro="">
      <xdr:nvGraphicFramePr>
        <xdr:cNvPr id="66922356" name="Chart 8">
          <a:extLst>
            <a:ext uri="{FF2B5EF4-FFF2-40B4-BE49-F238E27FC236}">
              <a16:creationId xmlns:a16="http://schemas.microsoft.com/office/drawing/2014/main" id="{DE1D1A14-CBCA-457A-8F2B-81748B154D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1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357" name="Chart 9">
          <a:extLst>
            <a:ext uri="{FF2B5EF4-FFF2-40B4-BE49-F238E27FC236}">
              <a16:creationId xmlns:a16="http://schemas.microsoft.com/office/drawing/2014/main" id="{FB523310-BE74-4609-AD3F-0127EFD591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2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358" name="Chart 10">
          <a:extLst>
            <a:ext uri="{FF2B5EF4-FFF2-40B4-BE49-F238E27FC236}">
              <a16:creationId xmlns:a16="http://schemas.microsoft.com/office/drawing/2014/main" id="{5730F7F8-CEF5-4B87-A408-EC9CB9779D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3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359" name="Chart 11">
          <a:extLst>
            <a:ext uri="{FF2B5EF4-FFF2-40B4-BE49-F238E27FC236}">
              <a16:creationId xmlns:a16="http://schemas.microsoft.com/office/drawing/2014/main" id="{D8769783-B99F-45AC-B164-753A8A3477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4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5</xdr:col>
      <xdr:colOff>123825</xdr:colOff>
      <xdr:row>24</xdr:row>
      <xdr:rowOff>0</xdr:rowOff>
    </xdr:to>
    <xdr:graphicFrame macro="">
      <xdr:nvGraphicFramePr>
        <xdr:cNvPr id="66922360" name="Chart 12">
          <a:extLst>
            <a:ext uri="{FF2B5EF4-FFF2-40B4-BE49-F238E27FC236}">
              <a16:creationId xmlns:a16="http://schemas.microsoft.com/office/drawing/2014/main" id="{D5AA8CA3-3777-4378-9394-FBC9B38C5E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5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361" name="Chart 13">
          <a:extLst>
            <a:ext uri="{FF2B5EF4-FFF2-40B4-BE49-F238E27FC236}">
              <a16:creationId xmlns:a16="http://schemas.microsoft.com/office/drawing/2014/main" id="{8290B5E3-479D-46E5-BB9B-F5A0D6BE3B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6"/>
        </a:graphicData>
      </a:graphic>
    </xdr:graphicFrame>
    <xdr:clientData/>
  </xdr:twoCellAnchor>
  <xdr:twoCellAnchor>
    <xdr:from>
      <xdr:col>0</xdr:col>
      <xdr:colOff>0</xdr:colOff>
      <xdr:row>64</xdr:row>
      <xdr:rowOff>104775</xdr:rowOff>
    </xdr:from>
    <xdr:to>
      <xdr:col>14</xdr:col>
      <xdr:colOff>304800</xdr:colOff>
      <xdr:row>80</xdr:row>
      <xdr:rowOff>85725</xdr:rowOff>
    </xdr:to>
    <xdr:graphicFrame macro="">
      <xdr:nvGraphicFramePr>
        <xdr:cNvPr id="66922362" name="Graf 9">
          <a:extLst>
            <a:ext uri="{FF2B5EF4-FFF2-40B4-BE49-F238E27FC236}">
              <a16:creationId xmlns:a16="http://schemas.microsoft.com/office/drawing/2014/main" id="{ABAC64B4-A4C2-4E68-9011-BA32DC1036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7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363" name="Chart 1810">
          <a:extLst>
            <a:ext uri="{FF2B5EF4-FFF2-40B4-BE49-F238E27FC236}">
              <a16:creationId xmlns:a16="http://schemas.microsoft.com/office/drawing/2014/main" id="{A63F876D-215B-4F73-B13C-5232FA5711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8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364" name="Chart 6">
          <a:extLst>
            <a:ext uri="{FF2B5EF4-FFF2-40B4-BE49-F238E27FC236}">
              <a16:creationId xmlns:a16="http://schemas.microsoft.com/office/drawing/2014/main" id="{3CC7D31F-85DC-4A1E-8B97-1CC456AA4A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9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365" name="Chart 7">
          <a:extLst>
            <a:ext uri="{FF2B5EF4-FFF2-40B4-BE49-F238E27FC236}">
              <a16:creationId xmlns:a16="http://schemas.microsoft.com/office/drawing/2014/main" id="{B3F04CC1-E87D-4AA7-A7B4-28B700FD11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0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5</xdr:col>
      <xdr:colOff>123825</xdr:colOff>
      <xdr:row>24</xdr:row>
      <xdr:rowOff>0</xdr:rowOff>
    </xdr:to>
    <xdr:graphicFrame macro="">
      <xdr:nvGraphicFramePr>
        <xdr:cNvPr id="66922366" name="Chart 8">
          <a:extLst>
            <a:ext uri="{FF2B5EF4-FFF2-40B4-BE49-F238E27FC236}">
              <a16:creationId xmlns:a16="http://schemas.microsoft.com/office/drawing/2014/main" id="{8FBD1CAD-57D3-4B60-A23E-556B265E97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1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367" name="Chart 9">
          <a:extLst>
            <a:ext uri="{FF2B5EF4-FFF2-40B4-BE49-F238E27FC236}">
              <a16:creationId xmlns:a16="http://schemas.microsoft.com/office/drawing/2014/main" id="{F90F99A0-09D1-4A53-AC29-08741589AF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2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368" name="Chart 10">
          <a:extLst>
            <a:ext uri="{FF2B5EF4-FFF2-40B4-BE49-F238E27FC236}">
              <a16:creationId xmlns:a16="http://schemas.microsoft.com/office/drawing/2014/main" id="{75604C8A-D7A3-42DC-B93A-C873FFB93B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3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369" name="Chart 11">
          <a:extLst>
            <a:ext uri="{FF2B5EF4-FFF2-40B4-BE49-F238E27FC236}">
              <a16:creationId xmlns:a16="http://schemas.microsoft.com/office/drawing/2014/main" id="{9D67EBF7-3D77-4B6B-AD40-A59BA1DDF6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4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5</xdr:col>
      <xdr:colOff>123825</xdr:colOff>
      <xdr:row>24</xdr:row>
      <xdr:rowOff>0</xdr:rowOff>
    </xdr:to>
    <xdr:graphicFrame macro="">
      <xdr:nvGraphicFramePr>
        <xdr:cNvPr id="66922370" name="Chart 12">
          <a:extLst>
            <a:ext uri="{FF2B5EF4-FFF2-40B4-BE49-F238E27FC236}">
              <a16:creationId xmlns:a16="http://schemas.microsoft.com/office/drawing/2014/main" id="{F0EB876B-5F1D-4042-8EC0-402B235F91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5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371" name="Chart 13">
          <a:extLst>
            <a:ext uri="{FF2B5EF4-FFF2-40B4-BE49-F238E27FC236}">
              <a16:creationId xmlns:a16="http://schemas.microsoft.com/office/drawing/2014/main" id="{7A1EC9B5-63C9-4CBD-B376-D1B0DDC65E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6"/>
        </a:graphicData>
      </a:graphic>
    </xdr:graphicFrame>
    <xdr:clientData/>
  </xdr:twoCellAnchor>
  <xdr:twoCellAnchor>
    <xdr:from>
      <xdr:col>0</xdr:col>
      <xdr:colOff>0</xdr:colOff>
      <xdr:row>64</xdr:row>
      <xdr:rowOff>104775</xdr:rowOff>
    </xdr:from>
    <xdr:to>
      <xdr:col>14</xdr:col>
      <xdr:colOff>304800</xdr:colOff>
      <xdr:row>80</xdr:row>
      <xdr:rowOff>85725</xdr:rowOff>
    </xdr:to>
    <xdr:graphicFrame macro="">
      <xdr:nvGraphicFramePr>
        <xdr:cNvPr id="66922372" name="Graf 9">
          <a:extLst>
            <a:ext uri="{FF2B5EF4-FFF2-40B4-BE49-F238E27FC236}">
              <a16:creationId xmlns:a16="http://schemas.microsoft.com/office/drawing/2014/main" id="{840333BF-E01F-4233-9C5A-962E848975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7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373" name="Chart 1810">
          <a:extLst>
            <a:ext uri="{FF2B5EF4-FFF2-40B4-BE49-F238E27FC236}">
              <a16:creationId xmlns:a16="http://schemas.microsoft.com/office/drawing/2014/main" id="{06D7FFC2-C09E-4D87-8A75-ACC1AD9E35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8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374" name="Chart 3549">
          <a:extLst>
            <a:ext uri="{FF2B5EF4-FFF2-40B4-BE49-F238E27FC236}">
              <a16:creationId xmlns:a16="http://schemas.microsoft.com/office/drawing/2014/main" id="{9F842882-4DB5-4C95-915A-09EB353369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9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375" name="Chart 6">
          <a:extLst>
            <a:ext uri="{FF2B5EF4-FFF2-40B4-BE49-F238E27FC236}">
              <a16:creationId xmlns:a16="http://schemas.microsoft.com/office/drawing/2014/main" id="{69F70958-7C33-4E32-ACCF-415AAABE84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0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376" name="Chart 7">
          <a:extLst>
            <a:ext uri="{FF2B5EF4-FFF2-40B4-BE49-F238E27FC236}">
              <a16:creationId xmlns:a16="http://schemas.microsoft.com/office/drawing/2014/main" id="{B3EA4E2E-1562-47FA-83BD-638D216641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1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5</xdr:col>
      <xdr:colOff>123825</xdr:colOff>
      <xdr:row>24</xdr:row>
      <xdr:rowOff>0</xdr:rowOff>
    </xdr:to>
    <xdr:graphicFrame macro="">
      <xdr:nvGraphicFramePr>
        <xdr:cNvPr id="66922377" name="Chart 8">
          <a:extLst>
            <a:ext uri="{FF2B5EF4-FFF2-40B4-BE49-F238E27FC236}">
              <a16:creationId xmlns:a16="http://schemas.microsoft.com/office/drawing/2014/main" id="{E7E3A3B1-C001-4CD6-9F29-9AEB8D7AB8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2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378" name="Chart 9">
          <a:extLst>
            <a:ext uri="{FF2B5EF4-FFF2-40B4-BE49-F238E27FC236}">
              <a16:creationId xmlns:a16="http://schemas.microsoft.com/office/drawing/2014/main" id="{FE465CE2-6C6C-4195-B8B3-C5A3B5F89D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3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379" name="Chart 10">
          <a:extLst>
            <a:ext uri="{FF2B5EF4-FFF2-40B4-BE49-F238E27FC236}">
              <a16:creationId xmlns:a16="http://schemas.microsoft.com/office/drawing/2014/main" id="{27F42775-7B2F-43CA-91C0-F7CDE9A141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4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380" name="Chart 11">
          <a:extLst>
            <a:ext uri="{FF2B5EF4-FFF2-40B4-BE49-F238E27FC236}">
              <a16:creationId xmlns:a16="http://schemas.microsoft.com/office/drawing/2014/main" id="{28EAF86F-325E-4376-B014-15BC7DFF8E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5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5</xdr:col>
      <xdr:colOff>123825</xdr:colOff>
      <xdr:row>24</xdr:row>
      <xdr:rowOff>0</xdr:rowOff>
    </xdr:to>
    <xdr:graphicFrame macro="">
      <xdr:nvGraphicFramePr>
        <xdr:cNvPr id="66922381" name="Chart 12">
          <a:extLst>
            <a:ext uri="{FF2B5EF4-FFF2-40B4-BE49-F238E27FC236}">
              <a16:creationId xmlns:a16="http://schemas.microsoft.com/office/drawing/2014/main" id="{39575684-BB15-49B7-8F39-E534C26436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6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382" name="Chart 13">
          <a:extLst>
            <a:ext uri="{FF2B5EF4-FFF2-40B4-BE49-F238E27FC236}">
              <a16:creationId xmlns:a16="http://schemas.microsoft.com/office/drawing/2014/main" id="{0C0BA809-9F54-4DAB-BF96-8F75E0FEA9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7"/>
        </a:graphicData>
      </a:graphic>
    </xdr:graphicFrame>
    <xdr:clientData/>
  </xdr:twoCellAnchor>
  <xdr:twoCellAnchor>
    <xdr:from>
      <xdr:col>0</xdr:col>
      <xdr:colOff>0</xdr:colOff>
      <xdr:row>64</xdr:row>
      <xdr:rowOff>104775</xdr:rowOff>
    </xdr:from>
    <xdr:to>
      <xdr:col>14</xdr:col>
      <xdr:colOff>304800</xdr:colOff>
      <xdr:row>80</xdr:row>
      <xdr:rowOff>85725</xdr:rowOff>
    </xdr:to>
    <xdr:graphicFrame macro="">
      <xdr:nvGraphicFramePr>
        <xdr:cNvPr id="66922383" name="Graf 9">
          <a:extLst>
            <a:ext uri="{FF2B5EF4-FFF2-40B4-BE49-F238E27FC236}">
              <a16:creationId xmlns:a16="http://schemas.microsoft.com/office/drawing/2014/main" id="{49D00431-7C72-4483-B438-AD445B10DC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8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384" name="Chart 1810">
          <a:extLst>
            <a:ext uri="{FF2B5EF4-FFF2-40B4-BE49-F238E27FC236}">
              <a16:creationId xmlns:a16="http://schemas.microsoft.com/office/drawing/2014/main" id="{2D9E52C2-839C-4856-A061-3268E2DABE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9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385" name="Chart 6">
          <a:extLst>
            <a:ext uri="{FF2B5EF4-FFF2-40B4-BE49-F238E27FC236}">
              <a16:creationId xmlns:a16="http://schemas.microsoft.com/office/drawing/2014/main" id="{C581709C-DCDA-48EC-B1AB-A2DF77BC50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0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386" name="Chart 7">
          <a:extLst>
            <a:ext uri="{FF2B5EF4-FFF2-40B4-BE49-F238E27FC236}">
              <a16:creationId xmlns:a16="http://schemas.microsoft.com/office/drawing/2014/main" id="{EAA9A21F-D511-4AEA-94B0-C8C1089833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1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5</xdr:col>
      <xdr:colOff>123825</xdr:colOff>
      <xdr:row>24</xdr:row>
      <xdr:rowOff>0</xdr:rowOff>
    </xdr:to>
    <xdr:graphicFrame macro="">
      <xdr:nvGraphicFramePr>
        <xdr:cNvPr id="66922387" name="Chart 8">
          <a:extLst>
            <a:ext uri="{FF2B5EF4-FFF2-40B4-BE49-F238E27FC236}">
              <a16:creationId xmlns:a16="http://schemas.microsoft.com/office/drawing/2014/main" id="{C9E629B5-A886-4D01-AF05-BB80D70E6D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2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388" name="Chart 9">
          <a:extLst>
            <a:ext uri="{FF2B5EF4-FFF2-40B4-BE49-F238E27FC236}">
              <a16:creationId xmlns:a16="http://schemas.microsoft.com/office/drawing/2014/main" id="{292DDF63-61B1-41AC-AD8D-670F5CC97F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3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389" name="Chart 10">
          <a:extLst>
            <a:ext uri="{FF2B5EF4-FFF2-40B4-BE49-F238E27FC236}">
              <a16:creationId xmlns:a16="http://schemas.microsoft.com/office/drawing/2014/main" id="{10927FCD-39C9-403C-AD6D-7C4277F06B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4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390" name="Chart 11">
          <a:extLst>
            <a:ext uri="{FF2B5EF4-FFF2-40B4-BE49-F238E27FC236}">
              <a16:creationId xmlns:a16="http://schemas.microsoft.com/office/drawing/2014/main" id="{0B1B95DE-404E-44A4-BA2A-BBF9021480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5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5</xdr:col>
      <xdr:colOff>123825</xdr:colOff>
      <xdr:row>24</xdr:row>
      <xdr:rowOff>0</xdr:rowOff>
    </xdr:to>
    <xdr:graphicFrame macro="">
      <xdr:nvGraphicFramePr>
        <xdr:cNvPr id="66922391" name="Chart 12">
          <a:extLst>
            <a:ext uri="{FF2B5EF4-FFF2-40B4-BE49-F238E27FC236}">
              <a16:creationId xmlns:a16="http://schemas.microsoft.com/office/drawing/2014/main" id="{389CD5B4-6120-483B-A766-751D9C903B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6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392" name="Chart 13">
          <a:extLst>
            <a:ext uri="{FF2B5EF4-FFF2-40B4-BE49-F238E27FC236}">
              <a16:creationId xmlns:a16="http://schemas.microsoft.com/office/drawing/2014/main" id="{8AB2970E-E9E7-4D4D-BE20-4659998786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7"/>
        </a:graphicData>
      </a:graphic>
    </xdr:graphicFrame>
    <xdr:clientData/>
  </xdr:twoCellAnchor>
  <xdr:twoCellAnchor>
    <xdr:from>
      <xdr:col>0</xdr:col>
      <xdr:colOff>0</xdr:colOff>
      <xdr:row>64</xdr:row>
      <xdr:rowOff>104775</xdr:rowOff>
    </xdr:from>
    <xdr:to>
      <xdr:col>14</xdr:col>
      <xdr:colOff>304800</xdr:colOff>
      <xdr:row>80</xdr:row>
      <xdr:rowOff>85725</xdr:rowOff>
    </xdr:to>
    <xdr:graphicFrame macro="">
      <xdr:nvGraphicFramePr>
        <xdr:cNvPr id="66922393" name="Graf 9">
          <a:extLst>
            <a:ext uri="{FF2B5EF4-FFF2-40B4-BE49-F238E27FC236}">
              <a16:creationId xmlns:a16="http://schemas.microsoft.com/office/drawing/2014/main" id="{CEB71989-8AC1-4396-9BE4-F33376E954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8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394" name="Chart 1810">
          <a:extLst>
            <a:ext uri="{FF2B5EF4-FFF2-40B4-BE49-F238E27FC236}">
              <a16:creationId xmlns:a16="http://schemas.microsoft.com/office/drawing/2014/main" id="{04A5CFBD-D1A4-48A2-9325-330C3EA2F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9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395" name="Chart 3549">
          <a:extLst>
            <a:ext uri="{FF2B5EF4-FFF2-40B4-BE49-F238E27FC236}">
              <a16:creationId xmlns:a16="http://schemas.microsoft.com/office/drawing/2014/main" id="{40AA2CD8-823B-4C29-B3D8-D719D800C8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0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396" name="Chart 6">
          <a:extLst>
            <a:ext uri="{FF2B5EF4-FFF2-40B4-BE49-F238E27FC236}">
              <a16:creationId xmlns:a16="http://schemas.microsoft.com/office/drawing/2014/main" id="{FD377E78-7EC6-4285-BDE1-BEBF256BC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1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397" name="Chart 7">
          <a:extLst>
            <a:ext uri="{FF2B5EF4-FFF2-40B4-BE49-F238E27FC236}">
              <a16:creationId xmlns:a16="http://schemas.microsoft.com/office/drawing/2014/main" id="{75F96890-89CA-494D-BE3D-8678A47CD4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2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5</xdr:col>
      <xdr:colOff>123825</xdr:colOff>
      <xdr:row>24</xdr:row>
      <xdr:rowOff>0</xdr:rowOff>
    </xdr:to>
    <xdr:graphicFrame macro="">
      <xdr:nvGraphicFramePr>
        <xdr:cNvPr id="66922398" name="Chart 8">
          <a:extLst>
            <a:ext uri="{FF2B5EF4-FFF2-40B4-BE49-F238E27FC236}">
              <a16:creationId xmlns:a16="http://schemas.microsoft.com/office/drawing/2014/main" id="{52B52D46-7805-49AF-8487-F99C02C934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3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399" name="Chart 9">
          <a:extLst>
            <a:ext uri="{FF2B5EF4-FFF2-40B4-BE49-F238E27FC236}">
              <a16:creationId xmlns:a16="http://schemas.microsoft.com/office/drawing/2014/main" id="{BC7029C9-6315-49EF-8000-0236FB926F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4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400" name="Chart 10">
          <a:extLst>
            <a:ext uri="{FF2B5EF4-FFF2-40B4-BE49-F238E27FC236}">
              <a16:creationId xmlns:a16="http://schemas.microsoft.com/office/drawing/2014/main" id="{934E19C6-21F1-44BD-9F69-5F20BC9B10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5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401" name="Chart 11">
          <a:extLst>
            <a:ext uri="{FF2B5EF4-FFF2-40B4-BE49-F238E27FC236}">
              <a16:creationId xmlns:a16="http://schemas.microsoft.com/office/drawing/2014/main" id="{147DA1F9-1445-4E74-88E6-6B21F176A8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6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5</xdr:col>
      <xdr:colOff>123825</xdr:colOff>
      <xdr:row>24</xdr:row>
      <xdr:rowOff>0</xdr:rowOff>
    </xdr:to>
    <xdr:graphicFrame macro="">
      <xdr:nvGraphicFramePr>
        <xdr:cNvPr id="66922402" name="Chart 12">
          <a:extLst>
            <a:ext uri="{FF2B5EF4-FFF2-40B4-BE49-F238E27FC236}">
              <a16:creationId xmlns:a16="http://schemas.microsoft.com/office/drawing/2014/main" id="{30264E1D-04F4-4809-A454-21989587B1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7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403" name="Chart 13">
          <a:extLst>
            <a:ext uri="{FF2B5EF4-FFF2-40B4-BE49-F238E27FC236}">
              <a16:creationId xmlns:a16="http://schemas.microsoft.com/office/drawing/2014/main" id="{A8EFA5B8-0D8B-4CA5-8BA2-A5154FBB1E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8"/>
        </a:graphicData>
      </a:graphic>
    </xdr:graphicFrame>
    <xdr:clientData/>
  </xdr:twoCellAnchor>
  <xdr:twoCellAnchor>
    <xdr:from>
      <xdr:col>0</xdr:col>
      <xdr:colOff>0</xdr:colOff>
      <xdr:row>64</xdr:row>
      <xdr:rowOff>104775</xdr:rowOff>
    </xdr:from>
    <xdr:to>
      <xdr:col>14</xdr:col>
      <xdr:colOff>304800</xdr:colOff>
      <xdr:row>80</xdr:row>
      <xdr:rowOff>85725</xdr:rowOff>
    </xdr:to>
    <xdr:graphicFrame macro="">
      <xdr:nvGraphicFramePr>
        <xdr:cNvPr id="66922404" name="Graf 9">
          <a:extLst>
            <a:ext uri="{FF2B5EF4-FFF2-40B4-BE49-F238E27FC236}">
              <a16:creationId xmlns:a16="http://schemas.microsoft.com/office/drawing/2014/main" id="{BB37D060-A2CA-473A-B0EA-F161A335D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9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405" name="Chart 1810">
          <a:extLst>
            <a:ext uri="{FF2B5EF4-FFF2-40B4-BE49-F238E27FC236}">
              <a16:creationId xmlns:a16="http://schemas.microsoft.com/office/drawing/2014/main" id="{369A0ABE-8E65-4E52-B8AE-1F08A09478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0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406" name="Chart 6">
          <a:extLst>
            <a:ext uri="{FF2B5EF4-FFF2-40B4-BE49-F238E27FC236}">
              <a16:creationId xmlns:a16="http://schemas.microsoft.com/office/drawing/2014/main" id="{24267138-5991-4B48-80E4-34BBB52A92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1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407" name="Chart 7">
          <a:extLst>
            <a:ext uri="{FF2B5EF4-FFF2-40B4-BE49-F238E27FC236}">
              <a16:creationId xmlns:a16="http://schemas.microsoft.com/office/drawing/2014/main" id="{34227D9E-B0F9-4B6D-8AC4-B459BDA8B1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2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5</xdr:col>
      <xdr:colOff>123825</xdr:colOff>
      <xdr:row>24</xdr:row>
      <xdr:rowOff>0</xdr:rowOff>
    </xdr:to>
    <xdr:graphicFrame macro="">
      <xdr:nvGraphicFramePr>
        <xdr:cNvPr id="66922408" name="Chart 8">
          <a:extLst>
            <a:ext uri="{FF2B5EF4-FFF2-40B4-BE49-F238E27FC236}">
              <a16:creationId xmlns:a16="http://schemas.microsoft.com/office/drawing/2014/main" id="{4D980B75-1882-48DA-B461-173D632A59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3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409" name="Chart 9">
          <a:extLst>
            <a:ext uri="{FF2B5EF4-FFF2-40B4-BE49-F238E27FC236}">
              <a16:creationId xmlns:a16="http://schemas.microsoft.com/office/drawing/2014/main" id="{E27877F1-B618-41A7-B1C0-FB09A237E4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4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410" name="Chart 10">
          <a:extLst>
            <a:ext uri="{FF2B5EF4-FFF2-40B4-BE49-F238E27FC236}">
              <a16:creationId xmlns:a16="http://schemas.microsoft.com/office/drawing/2014/main" id="{1DF5CCE2-69A4-4896-A55D-B593FE30B7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5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411" name="Chart 11">
          <a:extLst>
            <a:ext uri="{FF2B5EF4-FFF2-40B4-BE49-F238E27FC236}">
              <a16:creationId xmlns:a16="http://schemas.microsoft.com/office/drawing/2014/main" id="{D6481C89-7102-43D0-978E-9BB3E12A60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6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5</xdr:col>
      <xdr:colOff>123825</xdr:colOff>
      <xdr:row>24</xdr:row>
      <xdr:rowOff>0</xdr:rowOff>
    </xdr:to>
    <xdr:graphicFrame macro="">
      <xdr:nvGraphicFramePr>
        <xdr:cNvPr id="66922412" name="Chart 12">
          <a:extLst>
            <a:ext uri="{FF2B5EF4-FFF2-40B4-BE49-F238E27FC236}">
              <a16:creationId xmlns:a16="http://schemas.microsoft.com/office/drawing/2014/main" id="{BA837A4E-8A02-459F-AC36-F310A7901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7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413" name="Chart 13">
          <a:extLst>
            <a:ext uri="{FF2B5EF4-FFF2-40B4-BE49-F238E27FC236}">
              <a16:creationId xmlns:a16="http://schemas.microsoft.com/office/drawing/2014/main" id="{F9055147-D315-49F4-B326-E87B392919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8"/>
        </a:graphicData>
      </a:graphic>
    </xdr:graphicFrame>
    <xdr:clientData/>
  </xdr:twoCellAnchor>
  <xdr:twoCellAnchor>
    <xdr:from>
      <xdr:col>0</xdr:col>
      <xdr:colOff>0</xdr:colOff>
      <xdr:row>64</xdr:row>
      <xdr:rowOff>104775</xdr:rowOff>
    </xdr:from>
    <xdr:to>
      <xdr:col>14</xdr:col>
      <xdr:colOff>304800</xdr:colOff>
      <xdr:row>80</xdr:row>
      <xdr:rowOff>85725</xdr:rowOff>
    </xdr:to>
    <xdr:graphicFrame macro="">
      <xdr:nvGraphicFramePr>
        <xdr:cNvPr id="66922414" name="Graf 9">
          <a:extLst>
            <a:ext uri="{FF2B5EF4-FFF2-40B4-BE49-F238E27FC236}">
              <a16:creationId xmlns:a16="http://schemas.microsoft.com/office/drawing/2014/main" id="{049E8B62-2709-46B8-A832-5FF467F51A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9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415" name="Chart 1810">
          <a:extLst>
            <a:ext uri="{FF2B5EF4-FFF2-40B4-BE49-F238E27FC236}">
              <a16:creationId xmlns:a16="http://schemas.microsoft.com/office/drawing/2014/main" id="{62251308-6B34-4AC2-8D92-6F3F38F8CE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0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416" name="Chart 3549">
          <a:extLst>
            <a:ext uri="{FF2B5EF4-FFF2-40B4-BE49-F238E27FC236}">
              <a16:creationId xmlns:a16="http://schemas.microsoft.com/office/drawing/2014/main" id="{EE89D4D8-6662-422A-974A-175053B304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1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417" name="Chart 6">
          <a:extLst>
            <a:ext uri="{FF2B5EF4-FFF2-40B4-BE49-F238E27FC236}">
              <a16:creationId xmlns:a16="http://schemas.microsoft.com/office/drawing/2014/main" id="{0FD825E1-330E-4FB5-9344-833D34D847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2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418" name="Chart 7">
          <a:extLst>
            <a:ext uri="{FF2B5EF4-FFF2-40B4-BE49-F238E27FC236}">
              <a16:creationId xmlns:a16="http://schemas.microsoft.com/office/drawing/2014/main" id="{CA1B16EA-FC38-413E-A83C-66C855439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3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5</xdr:col>
      <xdr:colOff>123825</xdr:colOff>
      <xdr:row>24</xdr:row>
      <xdr:rowOff>0</xdr:rowOff>
    </xdr:to>
    <xdr:graphicFrame macro="">
      <xdr:nvGraphicFramePr>
        <xdr:cNvPr id="66922419" name="Chart 8">
          <a:extLst>
            <a:ext uri="{FF2B5EF4-FFF2-40B4-BE49-F238E27FC236}">
              <a16:creationId xmlns:a16="http://schemas.microsoft.com/office/drawing/2014/main" id="{C4C52E05-2FB0-4BBB-8B57-BD2FE31FE5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4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420" name="Chart 9">
          <a:extLst>
            <a:ext uri="{FF2B5EF4-FFF2-40B4-BE49-F238E27FC236}">
              <a16:creationId xmlns:a16="http://schemas.microsoft.com/office/drawing/2014/main" id="{BFCBD3A4-1028-4EA6-AF51-E57359C2CD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5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421" name="Chart 10">
          <a:extLst>
            <a:ext uri="{FF2B5EF4-FFF2-40B4-BE49-F238E27FC236}">
              <a16:creationId xmlns:a16="http://schemas.microsoft.com/office/drawing/2014/main" id="{D27A9020-3811-452F-8DA2-3F98568ED8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6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422" name="Chart 11">
          <a:extLst>
            <a:ext uri="{FF2B5EF4-FFF2-40B4-BE49-F238E27FC236}">
              <a16:creationId xmlns:a16="http://schemas.microsoft.com/office/drawing/2014/main" id="{9E14F54D-F891-4507-A5F1-B887736744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7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5</xdr:col>
      <xdr:colOff>123825</xdr:colOff>
      <xdr:row>24</xdr:row>
      <xdr:rowOff>0</xdr:rowOff>
    </xdr:to>
    <xdr:graphicFrame macro="">
      <xdr:nvGraphicFramePr>
        <xdr:cNvPr id="66922423" name="Chart 12">
          <a:extLst>
            <a:ext uri="{FF2B5EF4-FFF2-40B4-BE49-F238E27FC236}">
              <a16:creationId xmlns:a16="http://schemas.microsoft.com/office/drawing/2014/main" id="{C4B6FD62-9FF6-4CC8-AB39-9CB10E445F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8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424" name="Chart 13">
          <a:extLst>
            <a:ext uri="{FF2B5EF4-FFF2-40B4-BE49-F238E27FC236}">
              <a16:creationId xmlns:a16="http://schemas.microsoft.com/office/drawing/2014/main" id="{6E81AF91-510A-42F3-845D-6659B46F9E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9"/>
        </a:graphicData>
      </a:graphic>
    </xdr:graphicFrame>
    <xdr:clientData/>
  </xdr:twoCellAnchor>
  <xdr:twoCellAnchor>
    <xdr:from>
      <xdr:col>0</xdr:col>
      <xdr:colOff>0</xdr:colOff>
      <xdr:row>64</xdr:row>
      <xdr:rowOff>104775</xdr:rowOff>
    </xdr:from>
    <xdr:to>
      <xdr:col>14</xdr:col>
      <xdr:colOff>304800</xdr:colOff>
      <xdr:row>80</xdr:row>
      <xdr:rowOff>85725</xdr:rowOff>
    </xdr:to>
    <xdr:graphicFrame macro="">
      <xdr:nvGraphicFramePr>
        <xdr:cNvPr id="66922425" name="Graf 9">
          <a:extLst>
            <a:ext uri="{FF2B5EF4-FFF2-40B4-BE49-F238E27FC236}">
              <a16:creationId xmlns:a16="http://schemas.microsoft.com/office/drawing/2014/main" id="{F1A1729A-B104-4BF8-81C9-DD1509DEDB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0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426" name="Chart 1810">
          <a:extLst>
            <a:ext uri="{FF2B5EF4-FFF2-40B4-BE49-F238E27FC236}">
              <a16:creationId xmlns:a16="http://schemas.microsoft.com/office/drawing/2014/main" id="{FE969112-BBFE-4EC4-89EC-C685276298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1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427" name="Chart 6">
          <a:extLst>
            <a:ext uri="{FF2B5EF4-FFF2-40B4-BE49-F238E27FC236}">
              <a16:creationId xmlns:a16="http://schemas.microsoft.com/office/drawing/2014/main" id="{672182C3-06A1-42E2-81C0-6A2AD54144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2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428" name="Chart 7">
          <a:extLst>
            <a:ext uri="{FF2B5EF4-FFF2-40B4-BE49-F238E27FC236}">
              <a16:creationId xmlns:a16="http://schemas.microsoft.com/office/drawing/2014/main" id="{9770E810-C020-4AAA-8484-BA44815CAA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3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5</xdr:col>
      <xdr:colOff>123825</xdr:colOff>
      <xdr:row>24</xdr:row>
      <xdr:rowOff>0</xdr:rowOff>
    </xdr:to>
    <xdr:graphicFrame macro="">
      <xdr:nvGraphicFramePr>
        <xdr:cNvPr id="66922429" name="Chart 8">
          <a:extLst>
            <a:ext uri="{FF2B5EF4-FFF2-40B4-BE49-F238E27FC236}">
              <a16:creationId xmlns:a16="http://schemas.microsoft.com/office/drawing/2014/main" id="{21C83BA9-EF89-4716-BB03-6D46255522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4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430" name="Chart 9">
          <a:extLst>
            <a:ext uri="{FF2B5EF4-FFF2-40B4-BE49-F238E27FC236}">
              <a16:creationId xmlns:a16="http://schemas.microsoft.com/office/drawing/2014/main" id="{049CE3BC-FD38-40AE-96BB-A8059D5351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5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431" name="Chart 10">
          <a:extLst>
            <a:ext uri="{FF2B5EF4-FFF2-40B4-BE49-F238E27FC236}">
              <a16:creationId xmlns:a16="http://schemas.microsoft.com/office/drawing/2014/main" id="{F1AAD37A-B5A3-419B-A4A5-0AB7E70F7E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6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432" name="Chart 11">
          <a:extLst>
            <a:ext uri="{FF2B5EF4-FFF2-40B4-BE49-F238E27FC236}">
              <a16:creationId xmlns:a16="http://schemas.microsoft.com/office/drawing/2014/main" id="{8727597A-CCA7-4B5A-9CAF-114FBB19EF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7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5</xdr:col>
      <xdr:colOff>123825</xdr:colOff>
      <xdr:row>24</xdr:row>
      <xdr:rowOff>0</xdr:rowOff>
    </xdr:to>
    <xdr:graphicFrame macro="">
      <xdr:nvGraphicFramePr>
        <xdr:cNvPr id="66922433" name="Chart 12">
          <a:extLst>
            <a:ext uri="{FF2B5EF4-FFF2-40B4-BE49-F238E27FC236}">
              <a16:creationId xmlns:a16="http://schemas.microsoft.com/office/drawing/2014/main" id="{CE5CC06A-53CE-4A04-9DAF-E0A15F3845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8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434" name="Chart 13">
          <a:extLst>
            <a:ext uri="{FF2B5EF4-FFF2-40B4-BE49-F238E27FC236}">
              <a16:creationId xmlns:a16="http://schemas.microsoft.com/office/drawing/2014/main" id="{EFE326E6-59D6-4D99-A96A-E2C49382D6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9"/>
        </a:graphicData>
      </a:graphic>
    </xdr:graphicFrame>
    <xdr:clientData/>
  </xdr:twoCellAnchor>
  <xdr:twoCellAnchor>
    <xdr:from>
      <xdr:col>0</xdr:col>
      <xdr:colOff>0</xdr:colOff>
      <xdr:row>64</xdr:row>
      <xdr:rowOff>104775</xdr:rowOff>
    </xdr:from>
    <xdr:to>
      <xdr:col>14</xdr:col>
      <xdr:colOff>304800</xdr:colOff>
      <xdr:row>80</xdr:row>
      <xdr:rowOff>85725</xdr:rowOff>
    </xdr:to>
    <xdr:graphicFrame macro="">
      <xdr:nvGraphicFramePr>
        <xdr:cNvPr id="66922435" name="Graf 9">
          <a:extLst>
            <a:ext uri="{FF2B5EF4-FFF2-40B4-BE49-F238E27FC236}">
              <a16:creationId xmlns:a16="http://schemas.microsoft.com/office/drawing/2014/main" id="{62BB2DE3-90C3-43B3-A4DC-24A3D61A15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0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436" name="Chart 1810">
          <a:extLst>
            <a:ext uri="{FF2B5EF4-FFF2-40B4-BE49-F238E27FC236}">
              <a16:creationId xmlns:a16="http://schemas.microsoft.com/office/drawing/2014/main" id="{50EBF8B7-EB6B-41B7-A3CD-B2BCD5AD83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1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437" name="Chart 3549">
          <a:extLst>
            <a:ext uri="{FF2B5EF4-FFF2-40B4-BE49-F238E27FC236}">
              <a16:creationId xmlns:a16="http://schemas.microsoft.com/office/drawing/2014/main" id="{59C183B5-D87D-4B3B-95CC-0AD3F02296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2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438" name="Chart 6">
          <a:extLst>
            <a:ext uri="{FF2B5EF4-FFF2-40B4-BE49-F238E27FC236}">
              <a16:creationId xmlns:a16="http://schemas.microsoft.com/office/drawing/2014/main" id="{57306090-D98F-42AF-AB9E-B5E2B1C07E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3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439" name="Chart 7">
          <a:extLst>
            <a:ext uri="{FF2B5EF4-FFF2-40B4-BE49-F238E27FC236}">
              <a16:creationId xmlns:a16="http://schemas.microsoft.com/office/drawing/2014/main" id="{A986B700-91A3-4AD1-908C-15AE1A1820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4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5</xdr:col>
      <xdr:colOff>123825</xdr:colOff>
      <xdr:row>24</xdr:row>
      <xdr:rowOff>0</xdr:rowOff>
    </xdr:to>
    <xdr:graphicFrame macro="">
      <xdr:nvGraphicFramePr>
        <xdr:cNvPr id="66922440" name="Chart 8">
          <a:extLst>
            <a:ext uri="{FF2B5EF4-FFF2-40B4-BE49-F238E27FC236}">
              <a16:creationId xmlns:a16="http://schemas.microsoft.com/office/drawing/2014/main" id="{5A9622CE-65D0-4089-B7D3-CB9BC3B0FF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5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441" name="Chart 12099">
          <a:extLst>
            <a:ext uri="{FF2B5EF4-FFF2-40B4-BE49-F238E27FC236}">
              <a16:creationId xmlns:a16="http://schemas.microsoft.com/office/drawing/2014/main" id="{E0183095-B3D7-461F-8FD9-E832E4E009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6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442" name="Chart 17247">
          <a:extLst>
            <a:ext uri="{FF2B5EF4-FFF2-40B4-BE49-F238E27FC236}">
              <a16:creationId xmlns:a16="http://schemas.microsoft.com/office/drawing/2014/main" id="{0A7ECB13-0B3D-4CF7-9E15-9490FC8F06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7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443" name="Chart 21882">
          <a:extLst>
            <a:ext uri="{FF2B5EF4-FFF2-40B4-BE49-F238E27FC236}">
              <a16:creationId xmlns:a16="http://schemas.microsoft.com/office/drawing/2014/main" id="{9EB836C0-D9A3-49C1-A0B0-BC9CD2518C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8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444" name="Chart 23595">
          <a:extLst>
            <a:ext uri="{FF2B5EF4-FFF2-40B4-BE49-F238E27FC236}">
              <a16:creationId xmlns:a16="http://schemas.microsoft.com/office/drawing/2014/main" id="{511FBBBB-97C3-4D6D-AFAE-BB43D19DD2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9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445" name="Chart 6">
          <a:extLst>
            <a:ext uri="{FF2B5EF4-FFF2-40B4-BE49-F238E27FC236}">
              <a16:creationId xmlns:a16="http://schemas.microsoft.com/office/drawing/2014/main" id="{D6B701C7-B745-41B4-97FC-54DE46AC49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0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446" name="Chart 7">
          <a:extLst>
            <a:ext uri="{FF2B5EF4-FFF2-40B4-BE49-F238E27FC236}">
              <a16:creationId xmlns:a16="http://schemas.microsoft.com/office/drawing/2014/main" id="{6750FDE4-3060-4B54-9BAC-93CD934BE0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1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5</xdr:col>
      <xdr:colOff>123825</xdr:colOff>
      <xdr:row>24</xdr:row>
      <xdr:rowOff>0</xdr:rowOff>
    </xdr:to>
    <xdr:graphicFrame macro="">
      <xdr:nvGraphicFramePr>
        <xdr:cNvPr id="66922447" name="Chart 8">
          <a:extLst>
            <a:ext uri="{FF2B5EF4-FFF2-40B4-BE49-F238E27FC236}">
              <a16:creationId xmlns:a16="http://schemas.microsoft.com/office/drawing/2014/main" id="{27EE1D4C-FE8A-4A85-A6F8-A7FF2602B4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2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448" name="Chart 26874">
          <a:extLst>
            <a:ext uri="{FF2B5EF4-FFF2-40B4-BE49-F238E27FC236}">
              <a16:creationId xmlns:a16="http://schemas.microsoft.com/office/drawing/2014/main" id="{894FBCE2-3F98-43CD-A235-E9E74BCE11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3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449" name="Chart 6">
          <a:extLst>
            <a:ext uri="{FF2B5EF4-FFF2-40B4-BE49-F238E27FC236}">
              <a16:creationId xmlns:a16="http://schemas.microsoft.com/office/drawing/2014/main" id="{D6778299-5BC1-46AB-B4C9-68E7EF0942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4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450" name="Chart 7">
          <a:extLst>
            <a:ext uri="{FF2B5EF4-FFF2-40B4-BE49-F238E27FC236}">
              <a16:creationId xmlns:a16="http://schemas.microsoft.com/office/drawing/2014/main" id="{07191696-6606-4716-A9A1-E330628965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5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5</xdr:col>
      <xdr:colOff>123825</xdr:colOff>
      <xdr:row>24</xdr:row>
      <xdr:rowOff>0</xdr:rowOff>
    </xdr:to>
    <xdr:graphicFrame macro="">
      <xdr:nvGraphicFramePr>
        <xdr:cNvPr id="66922451" name="Chart 8">
          <a:extLst>
            <a:ext uri="{FF2B5EF4-FFF2-40B4-BE49-F238E27FC236}">
              <a16:creationId xmlns:a16="http://schemas.microsoft.com/office/drawing/2014/main" id="{E5DCC67B-ECCC-4AF1-9A13-FB78EA3E20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6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452" name="Chart 9">
          <a:extLst>
            <a:ext uri="{FF2B5EF4-FFF2-40B4-BE49-F238E27FC236}">
              <a16:creationId xmlns:a16="http://schemas.microsoft.com/office/drawing/2014/main" id="{7E370A79-10E9-48A6-9B30-644F6C3EBE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7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453" name="Chart 10">
          <a:extLst>
            <a:ext uri="{FF2B5EF4-FFF2-40B4-BE49-F238E27FC236}">
              <a16:creationId xmlns:a16="http://schemas.microsoft.com/office/drawing/2014/main" id="{DCAF0F2C-A9E2-4001-B8D0-1A3F7D584F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8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454" name="Chart 11">
          <a:extLst>
            <a:ext uri="{FF2B5EF4-FFF2-40B4-BE49-F238E27FC236}">
              <a16:creationId xmlns:a16="http://schemas.microsoft.com/office/drawing/2014/main" id="{67296FC9-241C-4D87-AE74-3B5CB0E17A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9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5</xdr:col>
      <xdr:colOff>123825</xdr:colOff>
      <xdr:row>24</xdr:row>
      <xdr:rowOff>0</xdr:rowOff>
    </xdr:to>
    <xdr:graphicFrame macro="">
      <xdr:nvGraphicFramePr>
        <xdr:cNvPr id="66922455" name="Chart 12">
          <a:extLst>
            <a:ext uri="{FF2B5EF4-FFF2-40B4-BE49-F238E27FC236}">
              <a16:creationId xmlns:a16="http://schemas.microsoft.com/office/drawing/2014/main" id="{1E9B9119-0BEF-4DA3-81F3-0B3808C5DD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0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456" name="Chart 13">
          <a:extLst>
            <a:ext uri="{FF2B5EF4-FFF2-40B4-BE49-F238E27FC236}">
              <a16:creationId xmlns:a16="http://schemas.microsoft.com/office/drawing/2014/main" id="{57C4B816-64A0-4754-9062-D375647CFC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1"/>
        </a:graphicData>
      </a:graphic>
    </xdr:graphicFrame>
    <xdr:clientData/>
  </xdr:twoCellAnchor>
  <xdr:twoCellAnchor>
    <xdr:from>
      <xdr:col>0</xdr:col>
      <xdr:colOff>0</xdr:colOff>
      <xdr:row>64</xdr:row>
      <xdr:rowOff>104775</xdr:rowOff>
    </xdr:from>
    <xdr:to>
      <xdr:col>14</xdr:col>
      <xdr:colOff>304800</xdr:colOff>
      <xdr:row>80</xdr:row>
      <xdr:rowOff>85725</xdr:rowOff>
    </xdr:to>
    <xdr:graphicFrame macro="">
      <xdr:nvGraphicFramePr>
        <xdr:cNvPr id="66922457" name="Graf 9">
          <a:extLst>
            <a:ext uri="{FF2B5EF4-FFF2-40B4-BE49-F238E27FC236}">
              <a16:creationId xmlns:a16="http://schemas.microsoft.com/office/drawing/2014/main" id="{5E1E8397-C548-4AA0-908C-DEE4AA5392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2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458" name="Chart 29730">
          <a:extLst>
            <a:ext uri="{FF2B5EF4-FFF2-40B4-BE49-F238E27FC236}">
              <a16:creationId xmlns:a16="http://schemas.microsoft.com/office/drawing/2014/main" id="{CCE20DA4-6A46-4EF7-8D16-C3FCC44C2C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3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459" name="Chart 6">
          <a:extLst>
            <a:ext uri="{FF2B5EF4-FFF2-40B4-BE49-F238E27FC236}">
              <a16:creationId xmlns:a16="http://schemas.microsoft.com/office/drawing/2014/main" id="{D81BCA47-0794-4664-B5ED-D49957B60D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4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460" name="Chart 7">
          <a:extLst>
            <a:ext uri="{FF2B5EF4-FFF2-40B4-BE49-F238E27FC236}">
              <a16:creationId xmlns:a16="http://schemas.microsoft.com/office/drawing/2014/main" id="{46103D58-935D-4892-8BB7-E63257676F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5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5</xdr:col>
      <xdr:colOff>123825</xdr:colOff>
      <xdr:row>24</xdr:row>
      <xdr:rowOff>0</xdr:rowOff>
    </xdr:to>
    <xdr:graphicFrame macro="">
      <xdr:nvGraphicFramePr>
        <xdr:cNvPr id="66922461" name="Chart 8">
          <a:extLst>
            <a:ext uri="{FF2B5EF4-FFF2-40B4-BE49-F238E27FC236}">
              <a16:creationId xmlns:a16="http://schemas.microsoft.com/office/drawing/2014/main" id="{235819FF-DD2D-42C7-B705-0C745BA395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6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462" name="Chart 9">
          <a:extLst>
            <a:ext uri="{FF2B5EF4-FFF2-40B4-BE49-F238E27FC236}">
              <a16:creationId xmlns:a16="http://schemas.microsoft.com/office/drawing/2014/main" id="{E1F50B57-7F4F-4F06-B219-838E7BA39B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7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463" name="Chart 10">
          <a:extLst>
            <a:ext uri="{FF2B5EF4-FFF2-40B4-BE49-F238E27FC236}">
              <a16:creationId xmlns:a16="http://schemas.microsoft.com/office/drawing/2014/main" id="{405D2CCD-C975-4498-87B0-49683E5305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8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464" name="Chart 11">
          <a:extLst>
            <a:ext uri="{FF2B5EF4-FFF2-40B4-BE49-F238E27FC236}">
              <a16:creationId xmlns:a16="http://schemas.microsoft.com/office/drawing/2014/main" id="{BEDCB54F-9FFC-4396-BC8D-3C056EAD21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9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5</xdr:col>
      <xdr:colOff>123825</xdr:colOff>
      <xdr:row>24</xdr:row>
      <xdr:rowOff>0</xdr:rowOff>
    </xdr:to>
    <xdr:graphicFrame macro="">
      <xdr:nvGraphicFramePr>
        <xdr:cNvPr id="66922465" name="Chart 12">
          <a:extLst>
            <a:ext uri="{FF2B5EF4-FFF2-40B4-BE49-F238E27FC236}">
              <a16:creationId xmlns:a16="http://schemas.microsoft.com/office/drawing/2014/main" id="{ADB22C0F-30C8-41AB-B377-492A63103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0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466" name="Chart 30463">
          <a:extLst>
            <a:ext uri="{FF2B5EF4-FFF2-40B4-BE49-F238E27FC236}">
              <a16:creationId xmlns:a16="http://schemas.microsoft.com/office/drawing/2014/main" id="{52648807-9F17-4511-99BA-6EFEA2AD46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1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6</xdr:col>
      <xdr:colOff>762000</xdr:colOff>
      <xdr:row>24</xdr:row>
      <xdr:rowOff>0</xdr:rowOff>
    </xdr:to>
    <xdr:graphicFrame macro="">
      <xdr:nvGraphicFramePr>
        <xdr:cNvPr id="66922467" name="Chart 31254">
          <a:extLst>
            <a:ext uri="{FF2B5EF4-FFF2-40B4-BE49-F238E27FC236}">
              <a16:creationId xmlns:a16="http://schemas.microsoft.com/office/drawing/2014/main" id="{90FE592E-EB18-4E9A-A333-2F9FA7F920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2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468" name="Graf 13571">
          <a:extLst>
            <a:ext uri="{FF2B5EF4-FFF2-40B4-BE49-F238E27FC236}">
              <a16:creationId xmlns:a16="http://schemas.microsoft.com/office/drawing/2014/main" id="{28938A07-7CF7-472D-A729-F0EA25A652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3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469" name="Graf 12381">
          <a:extLst>
            <a:ext uri="{FF2B5EF4-FFF2-40B4-BE49-F238E27FC236}">
              <a16:creationId xmlns:a16="http://schemas.microsoft.com/office/drawing/2014/main" id="{29808A5B-10EA-4D3F-A0F1-AC34AFA0F2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4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470" name="Graf 12142">
          <a:extLst>
            <a:ext uri="{FF2B5EF4-FFF2-40B4-BE49-F238E27FC236}">
              <a16:creationId xmlns:a16="http://schemas.microsoft.com/office/drawing/2014/main" id="{7E428A54-ADA6-4941-B238-7725589248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5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471" name="Graf 10387">
          <a:extLst>
            <a:ext uri="{FF2B5EF4-FFF2-40B4-BE49-F238E27FC236}">
              <a16:creationId xmlns:a16="http://schemas.microsoft.com/office/drawing/2014/main" id="{1199F8AE-8B5C-4948-9303-09B00C737A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6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472" name="Graf 10271">
          <a:extLst>
            <a:ext uri="{FF2B5EF4-FFF2-40B4-BE49-F238E27FC236}">
              <a16:creationId xmlns:a16="http://schemas.microsoft.com/office/drawing/2014/main" id="{C8C19D4C-1F72-4980-8770-CD5552A7D4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7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473" name="Graf 10037">
          <a:extLst>
            <a:ext uri="{FF2B5EF4-FFF2-40B4-BE49-F238E27FC236}">
              <a16:creationId xmlns:a16="http://schemas.microsoft.com/office/drawing/2014/main" id="{0E3F6FC9-B6EC-4088-9E9B-FB03187A83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8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474" name="Chart 6">
          <a:extLst>
            <a:ext uri="{FF2B5EF4-FFF2-40B4-BE49-F238E27FC236}">
              <a16:creationId xmlns:a16="http://schemas.microsoft.com/office/drawing/2014/main" id="{A552585B-6361-49ED-8278-F484143D16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9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475" name="Chart 7">
          <a:extLst>
            <a:ext uri="{FF2B5EF4-FFF2-40B4-BE49-F238E27FC236}">
              <a16:creationId xmlns:a16="http://schemas.microsoft.com/office/drawing/2014/main" id="{5FAD4726-E004-4175-92B8-32D406240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0"/>
        </a:graphicData>
      </a:graphic>
    </xdr:graphicFrame>
    <xdr:clientData/>
  </xdr:twoCellAnchor>
  <xdr:twoCellAnchor>
    <xdr:from>
      <xdr:col>3</xdr:col>
      <xdr:colOff>476250</xdr:colOff>
      <xdr:row>23</xdr:row>
      <xdr:rowOff>0</xdr:rowOff>
    </xdr:from>
    <xdr:to>
      <xdr:col>8</xdr:col>
      <xdr:colOff>123825</xdr:colOff>
      <xdr:row>23</xdr:row>
      <xdr:rowOff>0</xdr:rowOff>
    </xdr:to>
    <xdr:graphicFrame macro="">
      <xdr:nvGraphicFramePr>
        <xdr:cNvPr id="66922476" name="Chart 8">
          <a:extLst>
            <a:ext uri="{FF2B5EF4-FFF2-40B4-BE49-F238E27FC236}">
              <a16:creationId xmlns:a16="http://schemas.microsoft.com/office/drawing/2014/main" id="{1801DD25-ADAE-4B9C-BD24-BD9280AD27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1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477" name="Chart 9">
          <a:extLst>
            <a:ext uri="{FF2B5EF4-FFF2-40B4-BE49-F238E27FC236}">
              <a16:creationId xmlns:a16="http://schemas.microsoft.com/office/drawing/2014/main" id="{7FD2EAB0-1C2E-4B35-915A-01EA6A4191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2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478" name="Chart 10">
          <a:extLst>
            <a:ext uri="{FF2B5EF4-FFF2-40B4-BE49-F238E27FC236}">
              <a16:creationId xmlns:a16="http://schemas.microsoft.com/office/drawing/2014/main" id="{93606308-C777-47BF-8289-D94C0F6A78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3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479" name="Chart 11">
          <a:extLst>
            <a:ext uri="{FF2B5EF4-FFF2-40B4-BE49-F238E27FC236}">
              <a16:creationId xmlns:a16="http://schemas.microsoft.com/office/drawing/2014/main" id="{9BA0562D-9B06-43DD-965D-1211B7BF74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4"/>
        </a:graphicData>
      </a:graphic>
    </xdr:graphicFrame>
    <xdr:clientData/>
  </xdr:twoCellAnchor>
  <xdr:twoCellAnchor>
    <xdr:from>
      <xdr:col>3</xdr:col>
      <xdr:colOff>476250</xdr:colOff>
      <xdr:row>23</xdr:row>
      <xdr:rowOff>0</xdr:rowOff>
    </xdr:from>
    <xdr:to>
      <xdr:col>8</xdr:col>
      <xdr:colOff>123825</xdr:colOff>
      <xdr:row>23</xdr:row>
      <xdr:rowOff>0</xdr:rowOff>
    </xdr:to>
    <xdr:graphicFrame macro="">
      <xdr:nvGraphicFramePr>
        <xdr:cNvPr id="66922480" name="Chart 12">
          <a:extLst>
            <a:ext uri="{FF2B5EF4-FFF2-40B4-BE49-F238E27FC236}">
              <a16:creationId xmlns:a16="http://schemas.microsoft.com/office/drawing/2014/main" id="{0102B2F0-8732-4612-AAC4-F3EA73FFE3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5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481" name="Chart 13">
          <a:extLst>
            <a:ext uri="{FF2B5EF4-FFF2-40B4-BE49-F238E27FC236}">
              <a16:creationId xmlns:a16="http://schemas.microsoft.com/office/drawing/2014/main" id="{F2F8E806-8ADC-4000-9DE3-0600822EDF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6"/>
        </a:graphicData>
      </a:graphic>
    </xdr:graphicFrame>
    <xdr:clientData/>
  </xdr:twoCellAnchor>
  <xdr:twoCellAnchor>
    <xdr:from>
      <xdr:col>0</xdr:col>
      <xdr:colOff>0</xdr:colOff>
      <xdr:row>63</xdr:row>
      <xdr:rowOff>104775</xdr:rowOff>
    </xdr:from>
    <xdr:to>
      <xdr:col>14</xdr:col>
      <xdr:colOff>304800</xdr:colOff>
      <xdr:row>79</xdr:row>
      <xdr:rowOff>85725</xdr:rowOff>
    </xdr:to>
    <xdr:graphicFrame macro="">
      <xdr:nvGraphicFramePr>
        <xdr:cNvPr id="66922482" name="Graf 9">
          <a:extLst>
            <a:ext uri="{FF2B5EF4-FFF2-40B4-BE49-F238E27FC236}">
              <a16:creationId xmlns:a16="http://schemas.microsoft.com/office/drawing/2014/main" id="{842D8573-FDD4-4639-A9A6-5DAB34C54F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7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483" name="Chart 1810">
          <a:extLst>
            <a:ext uri="{FF2B5EF4-FFF2-40B4-BE49-F238E27FC236}">
              <a16:creationId xmlns:a16="http://schemas.microsoft.com/office/drawing/2014/main" id="{F0874FCD-A576-4E23-8C09-DB478AF04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8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484" name="Chart 6">
          <a:extLst>
            <a:ext uri="{FF2B5EF4-FFF2-40B4-BE49-F238E27FC236}">
              <a16:creationId xmlns:a16="http://schemas.microsoft.com/office/drawing/2014/main" id="{5A0D87C3-98E8-4341-A3FB-31AE800435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9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485" name="Chart 7">
          <a:extLst>
            <a:ext uri="{FF2B5EF4-FFF2-40B4-BE49-F238E27FC236}">
              <a16:creationId xmlns:a16="http://schemas.microsoft.com/office/drawing/2014/main" id="{98340A2E-63C5-41FB-B36E-7CA53F9914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0"/>
        </a:graphicData>
      </a:graphic>
    </xdr:graphicFrame>
    <xdr:clientData/>
  </xdr:twoCellAnchor>
  <xdr:twoCellAnchor>
    <xdr:from>
      <xdr:col>3</xdr:col>
      <xdr:colOff>476250</xdr:colOff>
      <xdr:row>23</xdr:row>
      <xdr:rowOff>0</xdr:rowOff>
    </xdr:from>
    <xdr:to>
      <xdr:col>8</xdr:col>
      <xdr:colOff>123825</xdr:colOff>
      <xdr:row>23</xdr:row>
      <xdr:rowOff>0</xdr:rowOff>
    </xdr:to>
    <xdr:graphicFrame macro="">
      <xdr:nvGraphicFramePr>
        <xdr:cNvPr id="66922486" name="Chart 8">
          <a:extLst>
            <a:ext uri="{FF2B5EF4-FFF2-40B4-BE49-F238E27FC236}">
              <a16:creationId xmlns:a16="http://schemas.microsoft.com/office/drawing/2014/main" id="{AD71F57D-AAA7-4EDA-9232-099EA029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1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487" name="Chart 9">
          <a:extLst>
            <a:ext uri="{FF2B5EF4-FFF2-40B4-BE49-F238E27FC236}">
              <a16:creationId xmlns:a16="http://schemas.microsoft.com/office/drawing/2014/main" id="{F691A411-D09E-4B7A-8961-9DEB52D9F8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2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488" name="Chart 10">
          <a:extLst>
            <a:ext uri="{FF2B5EF4-FFF2-40B4-BE49-F238E27FC236}">
              <a16:creationId xmlns:a16="http://schemas.microsoft.com/office/drawing/2014/main" id="{AA7DADFE-9F74-4F85-B802-5A315AB464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3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489" name="Chart 11">
          <a:extLst>
            <a:ext uri="{FF2B5EF4-FFF2-40B4-BE49-F238E27FC236}">
              <a16:creationId xmlns:a16="http://schemas.microsoft.com/office/drawing/2014/main" id="{1B5CD185-DA4F-4C6E-AF7C-BFD9916A5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4"/>
        </a:graphicData>
      </a:graphic>
    </xdr:graphicFrame>
    <xdr:clientData/>
  </xdr:twoCellAnchor>
  <xdr:twoCellAnchor>
    <xdr:from>
      <xdr:col>3</xdr:col>
      <xdr:colOff>476250</xdr:colOff>
      <xdr:row>23</xdr:row>
      <xdr:rowOff>0</xdr:rowOff>
    </xdr:from>
    <xdr:to>
      <xdr:col>8</xdr:col>
      <xdr:colOff>123825</xdr:colOff>
      <xdr:row>23</xdr:row>
      <xdr:rowOff>0</xdr:rowOff>
    </xdr:to>
    <xdr:graphicFrame macro="">
      <xdr:nvGraphicFramePr>
        <xdr:cNvPr id="66922490" name="Chart 12">
          <a:extLst>
            <a:ext uri="{FF2B5EF4-FFF2-40B4-BE49-F238E27FC236}">
              <a16:creationId xmlns:a16="http://schemas.microsoft.com/office/drawing/2014/main" id="{8514F989-5477-43E9-A871-2E3D1C461A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5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491" name="Chart 13">
          <a:extLst>
            <a:ext uri="{FF2B5EF4-FFF2-40B4-BE49-F238E27FC236}">
              <a16:creationId xmlns:a16="http://schemas.microsoft.com/office/drawing/2014/main" id="{2751B841-06E5-457E-98C3-6EDFDDCD6D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6"/>
        </a:graphicData>
      </a:graphic>
    </xdr:graphicFrame>
    <xdr:clientData/>
  </xdr:twoCellAnchor>
  <xdr:twoCellAnchor>
    <xdr:from>
      <xdr:col>0</xdr:col>
      <xdr:colOff>0</xdr:colOff>
      <xdr:row>63</xdr:row>
      <xdr:rowOff>104775</xdr:rowOff>
    </xdr:from>
    <xdr:to>
      <xdr:col>14</xdr:col>
      <xdr:colOff>304800</xdr:colOff>
      <xdr:row>79</xdr:row>
      <xdr:rowOff>85725</xdr:rowOff>
    </xdr:to>
    <xdr:graphicFrame macro="">
      <xdr:nvGraphicFramePr>
        <xdr:cNvPr id="66922492" name="Graf 9">
          <a:extLst>
            <a:ext uri="{FF2B5EF4-FFF2-40B4-BE49-F238E27FC236}">
              <a16:creationId xmlns:a16="http://schemas.microsoft.com/office/drawing/2014/main" id="{286A9A45-6824-4AE7-91E4-9C5478C47E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7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493" name="Chart 1810">
          <a:extLst>
            <a:ext uri="{FF2B5EF4-FFF2-40B4-BE49-F238E27FC236}">
              <a16:creationId xmlns:a16="http://schemas.microsoft.com/office/drawing/2014/main" id="{C9ADC5DA-45F3-4AB1-AF9A-528DCE10CE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8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494" name="Chart 3549">
          <a:extLst>
            <a:ext uri="{FF2B5EF4-FFF2-40B4-BE49-F238E27FC236}">
              <a16:creationId xmlns:a16="http://schemas.microsoft.com/office/drawing/2014/main" id="{7806E8BF-3BA6-49A4-9EC7-90B248B47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9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495" name="Chart 6">
          <a:extLst>
            <a:ext uri="{FF2B5EF4-FFF2-40B4-BE49-F238E27FC236}">
              <a16:creationId xmlns:a16="http://schemas.microsoft.com/office/drawing/2014/main" id="{237191E1-D3E4-4379-9075-3B40B8C408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0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496" name="Chart 7">
          <a:extLst>
            <a:ext uri="{FF2B5EF4-FFF2-40B4-BE49-F238E27FC236}">
              <a16:creationId xmlns:a16="http://schemas.microsoft.com/office/drawing/2014/main" id="{E20DD0DD-3DE9-4445-8A03-ACF4DBA0D3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1"/>
        </a:graphicData>
      </a:graphic>
    </xdr:graphicFrame>
    <xdr:clientData/>
  </xdr:twoCellAnchor>
  <xdr:twoCellAnchor>
    <xdr:from>
      <xdr:col>3</xdr:col>
      <xdr:colOff>476250</xdr:colOff>
      <xdr:row>23</xdr:row>
      <xdr:rowOff>0</xdr:rowOff>
    </xdr:from>
    <xdr:to>
      <xdr:col>8</xdr:col>
      <xdr:colOff>123825</xdr:colOff>
      <xdr:row>23</xdr:row>
      <xdr:rowOff>0</xdr:rowOff>
    </xdr:to>
    <xdr:graphicFrame macro="">
      <xdr:nvGraphicFramePr>
        <xdr:cNvPr id="66922497" name="Chart 8">
          <a:extLst>
            <a:ext uri="{FF2B5EF4-FFF2-40B4-BE49-F238E27FC236}">
              <a16:creationId xmlns:a16="http://schemas.microsoft.com/office/drawing/2014/main" id="{6D88C64B-10A2-46B2-8FC3-B7334721DE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2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498" name="Chart 9">
          <a:extLst>
            <a:ext uri="{FF2B5EF4-FFF2-40B4-BE49-F238E27FC236}">
              <a16:creationId xmlns:a16="http://schemas.microsoft.com/office/drawing/2014/main" id="{A16B79AF-63E9-4120-87D9-3BE5023A50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3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499" name="Chart 10">
          <a:extLst>
            <a:ext uri="{FF2B5EF4-FFF2-40B4-BE49-F238E27FC236}">
              <a16:creationId xmlns:a16="http://schemas.microsoft.com/office/drawing/2014/main" id="{F0A9A23B-5D18-4753-B017-A8AE9A6C4E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4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500" name="Chart 11">
          <a:extLst>
            <a:ext uri="{FF2B5EF4-FFF2-40B4-BE49-F238E27FC236}">
              <a16:creationId xmlns:a16="http://schemas.microsoft.com/office/drawing/2014/main" id="{7FE31CA9-61AA-4D4E-9452-F8767745F2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5"/>
        </a:graphicData>
      </a:graphic>
    </xdr:graphicFrame>
    <xdr:clientData/>
  </xdr:twoCellAnchor>
  <xdr:twoCellAnchor>
    <xdr:from>
      <xdr:col>3</xdr:col>
      <xdr:colOff>476250</xdr:colOff>
      <xdr:row>23</xdr:row>
      <xdr:rowOff>0</xdr:rowOff>
    </xdr:from>
    <xdr:to>
      <xdr:col>8</xdr:col>
      <xdr:colOff>123825</xdr:colOff>
      <xdr:row>23</xdr:row>
      <xdr:rowOff>0</xdr:rowOff>
    </xdr:to>
    <xdr:graphicFrame macro="">
      <xdr:nvGraphicFramePr>
        <xdr:cNvPr id="66922501" name="Chart 12">
          <a:extLst>
            <a:ext uri="{FF2B5EF4-FFF2-40B4-BE49-F238E27FC236}">
              <a16:creationId xmlns:a16="http://schemas.microsoft.com/office/drawing/2014/main" id="{83F3696C-EFD1-449C-9378-96B0A52E6D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6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502" name="Chart 13">
          <a:extLst>
            <a:ext uri="{FF2B5EF4-FFF2-40B4-BE49-F238E27FC236}">
              <a16:creationId xmlns:a16="http://schemas.microsoft.com/office/drawing/2014/main" id="{40B1EA80-5628-4D6F-83AF-38FB243A1C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7"/>
        </a:graphicData>
      </a:graphic>
    </xdr:graphicFrame>
    <xdr:clientData/>
  </xdr:twoCellAnchor>
  <xdr:twoCellAnchor>
    <xdr:from>
      <xdr:col>0</xdr:col>
      <xdr:colOff>0</xdr:colOff>
      <xdr:row>63</xdr:row>
      <xdr:rowOff>104775</xdr:rowOff>
    </xdr:from>
    <xdr:to>
      <xdr:col>14</xdr:col>
      <xdr:colOff>304800</xdr:colOff>
      <xdr:row>79</xdr:row>
      <xdr:rowOff>85725</xdr:rowOff>
    </xdr:to>
    <xdr:graphicFrame macro="">
      <xdr:nvGraphicFramePr>
        <xdr:cNvPr id="66922503" name="Graf 9">
          <a:extLst>
            <a:ext uri="{FF2B5EF4-FFF2-40B4-BE49-F238E27FC236}">
              <a16:creationId xmlns:a16="http://schemas.microsoft.com/office/drawing/2014/main" id="{1EEABE82-ADF5-4A17-A9DE-FF3F669CAE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8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504" name="Chart 1810">
          <a:extLst>
            <a:ext uri="{FF2B5EF4-FFF2-40B4-BE49-F238E27FC236}">
              <a16:creationId xmlns:a16="http://schemas.microsoft.com/office/drawing/2014/main" id="{9A831B92-407E-45D5-B5FD-FEC2893801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9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505" name="Chart 6">
          <a:extLst>
            <a:ext uri="{FF2B5EF4-FFF2-40B4-BE49-F238E27FC236}">
              <a16:creationId xmlns:a16="http://schemas.microsoft.com/office/drawing/2014/main" id="{23A71278-370F-47EF-8702-65CBADF0DC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0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506" name="Chart 7">
          <a:extLst>
            <a:ext uri="{FF2B5EF4-FFF2-40B4-BE49-F238E27FC236}">
              <a16:creationId xmlns:a16="http://schemas.microsoft.com/office/drawing/2014/main" id="{4C94EBA5-3289-4F63-B845-AA0568DB6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1"/>
        </a:graphicData>
      </a:graphic>
    </xdr:graphicFrame>
    <xdr:clientData/>
  </xdr:twoCellAnchor>
  <xdr:twoCellAnchor>
    <xdr:from>
      <xdr:col>3</xdr:col>
      <xdr:colOff>476250</xdr:colOff>
      <xdr:row>23</xdr:row>
      <xdr:rowOff>0</xdr:rowOff>
    </xdr:from>
    <xdr:to>
      <xdr:col>8</xdr:col>
      <xdr:colOff>123825</xdr:colOff>
      <xdr:row>23</xdr:row>
      <xdr:rowOff>0</xdr:rowOff>
    </xdr:to>
    <xdr:graphicFrame macro="">
      <xdr:nvGraphicFramePr>
        <xdr:cNvPr id="66922507" name="Chart 8">
          <a:extLst>
            <a:ext uri="{FF2B5EF4-FFF2-40B4-BE49-F238E27FC236}">
              <a16:creationId xmlns:a16="http://schemas.microsoft.com/office/drawing/2014/main" id="{8A77C2DD-00E8-4488-AA47-020D695084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2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508" name="Chart 9">
          <a:extLst>
            <a:ext uri="{FF2B5EF4-FFF2-40B4-BE49-F238E27FC236}">
              <a16:creationId xmlns:a16="http://schemas.microsoft.com/office/drawing/2014/main" id="{8429B0DE-5450-4516-B038-FCD248AD70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3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509" name="Chart 10">
          <a:extLst>
            <a:ext uri="{FF2B5EF4-FFF2-40B4-BE49-F238E27FC236}">
              <a16:creationId xmlns:a16="http://schemas.microsoft.com/office/drawing/2014/main" id="{83C8A0B5-930D-4A83-9D3A-D8DF82C0F6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4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510" name="Chart 11">
          <a:extLst>
            <a:ext uri="{FF2B5EF4-FFF2-40B4-BE49-F238E27FC236}">
              <a16:creationId xmlns:a16="http://schemas.microsoft.com/office/drawing/2014/main" id="{EEBE0ADC-31DB-4B6F-8CD5-0C20F2465B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5"/>
        </a:graphicData>
      </a:graphic>
    </xdr:graphicFrame>
    <xdr:clientData/>
  </xdr:twoCellAnchor>
  <xdr:twoCellAnchor>
    <xdr:from>
      <xdr:col>3</xdr:col>
      <xdr:colOff>476250</xdr:colOff>
      <xdr:row>23</xdr:row>
      <xdr:rowOff>0</xdr:rowOff>
    </xdr:from>
    <xdr:to>
      <xdr:col>8</xdr:col>
      <xdr:colOff>123825</xdr:colOff>
      <xdr:row>23</xdr:row>
      <xdr:rowOff>0</xdr:rowOff>
    </xdr:to>
    <xdr:graphicFrame macro="">
      <xdr:nvGraphicFramePr>
        <xdr:cNvPr id="66922511" name="Chart 12">
          <a:extLst>
            <a:ext uri="{FF2B5EF4-FFF2-40B4-BE49-F238E27FC236}">
              <a16:creationId xmlns:a16="http://schemas.microsoft.com/office/drawing/2014/main" id="{FBF7EF82-79F4-4DD7-8896-B601876FF9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6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512" name="Chart 13">
          <a:extLst>
            <a:ext uri="{FF2B5EF4-FFF2-40B4-BE49-F238E27FC236}">
              <a16:creationId xmlns:a16="http://schemas.microsoft.com/office/drawing/2014/main" id="{E096F447-2852-4EE9-B1CC-EFA502E7BA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7"/>
        </a:graphicData>
      </a:graphic>
    </xdr:graphicFrame>
    <xdr:clientData/>
  </xdr:twoCellAnchor>
  <xdr:twoCellAnchor>
    <xdr:from>
      <xdr:col>0</xdr:col>
      <xdr:colOff>0</xdr:colOff>
      <xdr:row>63</xdr:row>
      <xdr:rowOff>104775</xdr:rowOff>
    </xdr:from>
    <xdr:to>
      <xdr:col>14</xdr:col>
      <xdr:colOff>304800</xdr:colOff>
      <xdr:row>79</xdr:row>
      <xdr:rowOff>85725</xdr:rowOff>
    </xdr:to>
    <xdr:graphicFrame macro="">
      <xdr:nvGraphicFramePr>
        <xdr:cNvPr id="66922513" name="Graf 9">
          <a:extLst>
            <a:ext uri="{FF2B5EF4-FFF2-40B4-BE49-F238E27FC236}">
              <a16:creationId xmlns:a16="http://schemas.microsoft.com/office/drawing/2014/main" id="{5FC9BE96-43EC-4EAB-8BFE-E714EECDA7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8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514" name="Chart 1810">
          <a:extLst>
            <a:ext uri="{FF2B5EF4-FFF2-40B4-BE49-F238E27FC236}">
              <a16:creationId xmlns:a16="http://schemas.microsoft.com/office/drawing/2014/main" id="{DCB2F8DD-0124-4B37-8D1B-AE0E5C14DB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9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515" name="Chart 3549">
          <a:extLst>
            <a:ext uri="{FF2B5EF4-FFF2-40B4-BE49-F238E27FC236}">
              <a16:creationId xmlns:a16="http://schemas.microsoft.com/office/drawing/2014/main" id="{892D7352-FDA3-478B-A7BA-CE51002378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0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516" name="Chart 6">
          <a:extLst>
            <a:ext uri="{FF2B5EF4-FFF2-40B4-BE49-F238E27FC236}">
              <a16:creationId xmlns:a16="http://schemas.microsoft.com/office/drawing/2014/main" id="{22D1C026-8E4D-4885-87C9-5553C15489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1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517" name="Chart 7">
          <a:extLst>
            <a:ext uri="{FF2B5EF4-FFF2-40B4-BE49-F238E27FC236}">
              <a16:creationId xmlns:a16="http://schemas.microsoft.com/office/drawing/2014/main" id="{9933B573-8F80-4BB4-8A66-F762AD3E58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2"/>
        </a:graphicData>
      </a:graphic>
    </xdr:graphicFrame>
    <xdr:clientData/>
  </xdr:twoCellAnchor>
  <xdr:twoCellAnchor>
    <xdr:from>
      <xdr:col>3</xdr:col>
      <xdr:colOff>476250</xdr:colOff>
      <xdr:row>23</xdr:row>
      <xdr:rowOff>0</xdr:rowOff>
    </xdr:from>
    <xdr:to>
      <xdr:col>8</xdr:col>
      <xdr:colOff>123825</xdr:colOff>
      <xdr:row>23</xdr:row>
      <xdr:rowOff>0</xdr:rowOff>
    </xdr:to>
    <xdr:graphicFrame macro="">
      <xdr:nvGraphicFramePr>
        <xdr:cNvPr id="66922518" name="Chart 8">
          <a:extLst>
            <a:ext uri="{FF2B5EF4-FFF2-40B4-BE49-F238E27FC236}">
              <a16:creationId xmlns:a16="http://schemas.microsoft.com/office/drawing/2014/main" id="{21363438-6AF8-49C8-BCF4-11E4E8FA01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3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519" name="Chart 9">
          <a:extLst>
            <a:ext uri="{FF2B5EF4-FFF2-40B4-BE49-F238E27FC236}">
              <a16:creationId xmlns:a16="http://schemas.microsoft.com/office/drawing/2014/main" id="{E13DEDD9-2048-4BAB-BAC7-88E97EEBA3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4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520" name="Chart 10">
          <a:extLst>
            <a:ext uri="{FF2B5EF4-FFF2-40B4-BE49-F238E27FC236}">
              <a16:creationId xmlns:a16="http://schemas.microsoft.com/office/drawing/2014/main" id="{EAB43264-87C1-4470-A174-7270B08F46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5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521" name="Chart 11">
          <a:extLst>
            <a:ext uri="{FF2B5EF4-FFF2-40B4-BE49-F238E27FC236}">
              <a16:creationId xmlns:a16="http://schemas.microsoft.com/office/drawing/2014/main" id="{F9AB5840-E6B4-488E-9E0C-4C75C65735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6"/>
        </a:graphicData>
      </a:graphic>
    </xdr:graphicFrame>
    <xdr:clientData/>
  </xdr:twoCellAnchor>
  <xdr:twoCellAnchor>
    <xdr:from>
      <xdr:col>3</xdr:col>
      <xdr:colOff>476250</xdr:colOff>
      <xdr:row>23</xdr:row>
      <xdr:rowOff>0</xdr:rowOff>
    </xdr:from>
    <xdr:to>
      <xdr:col>8</xdr:col>
      <xdr:colOff>123825</xdr:colOff>
      <xdr:row>23</xdr:row>
      <xdr:rowOff>0</xdr:rowOff>
    </xdr:to>
    <xdr:graphicFrame macro="">
      <xdr:nvGraphicFramePr>
        <xdr:cNvPr id="66922522" name="Chart 12">
          <a:extLst>
            <a:ext uri="{FF2B5EF4-FFF2-40B4-BE49-F238E27FC236}">
              <a16:creationId xmlns:a16="http://schemas.microsoft.com/office/drawing/2014/main" id="{08C0B3F2-B974-4680-AFBA-9333B6E7CB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7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523" name="Chart 13">
          <a:extLst>
            <a:ext uri="{FF2B5EF4-FFF2-40B4-BE49-F238E27FC236}">
              <a16:creationId xmlns:a16="http://schemas.microsoft.com/office/drawing/2014/main" id="{7203B7A5-7541-44C4-A8EC-6B7AC6677F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8"/>
        </a:graphicData>
      </a:graphic>
    </xdr:graphicFrame>
    <xdr:clientData/>
  </xdr:twoCellAnchor>
  <xdr:twoCellAnchor>
    <xdr:from>
      <xdr:col>0</xdr:col>
      <xdr:colOff>0</xdr:colOff>
      <xdr:row>63</xdr:row>
      <xdr:rowOff>104775</xdr:rowOff>
    </xdr:from>
    <xdr:to>
      <xdr:col>14</xdr:col>
      <xdr:colOff>304800</xdr:colOff>
      <xdr:row>79</xdr:row>
      <xdr:rowOff>85725</xdr:rowOff>
    </xdr:to>
    <xdr:graphicFrame macro="">
      <xdr:nvGraphicFramePr>
        <xdr:cNvPr id="66922524" name="Graf 9">
          <a:extLst>
            <a:ext uri="{FF2B5EF4-FFF2-40B4-BE49-F238E27FC236}">
              <a16:creationId xmlns:a16="http://schemas.microsoft.com/office/drawing/2014/main" id="{8DF9E40F-0F51-4278-A695-83E3480C79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9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525" name="Chart 1810">
          <a:extLst>
            <a:ext uri="{FF2B5EF4-FFF2-40B4-BE49-F238E27FC236}">
              <a16:creationId xmlns:a16="http://schemas.microsoft.com/office/drawing/2014/main" id="{4A13F7DF-B7AF-4C32-AEA6-457C7A13BA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0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526" name="Chart 6">
          <a:extLst>
            <a:ext uri="{FF2B5EF4-FFF2-40B4-BE49-F238E27FC236}">
              <a16:creationId xmlns:a16="http://schemas.microsoft.com/office/drawing/2014/main" id="{1B8E16ED-07ED-425B-9D32-B9B5D898B1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1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527" name="Chart 7">
          <a:extLst>
            <a:ext uri="{FF2B5EF4-FFF2-40B4-BE49-F238E27FC236}">
              <a16:creationId xmlns:a16="http://schemas.microsoft.com/office/drawing/2014/main" id="{6CFD1920-381F-40B7-AFC3-15109660C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2"/>
        </a:graphicData>
      </a:graphic>
    </xdr:graphicFrame>
    <xdr:clientData/>
  </xdr:twoCellAnchor>
  <xdr:twoCellAnchor>
    <xdr:from>
      <xdr:col>3</xdr:col>
      <xdr:colOff>476250</xdr:colOff>
      <xdr:row>23</xdr:row>
      <xdr:rowOff>0</xdr:rowOff>
    </xdr:from>
    <xdr:to>
      <xdr:col>8</xdr:col>
      <xdr:colOff>123825</xdr:colOff>
      <xdr:row>23</xdr:row>
      <xdr:rowOff>0</xdr:rowOff>
    </xdr:to>
    <xdr:graphicFrame macro="">
      <xdr:nvGraphicFramePr>
        <xdr:cNvPr id="66922528" name="Chart 8">
          <a:extLst>
            <a:ext uri="{FF2B5EF4-FFF2-40B4-BE49-F238E27FC236}">
              <a16:creationId xmlns:a16="http://schemas.microsoft.com/office/drawing/2014/main" id="{C3C11DE5-C3CF-4DAD-9CDB-F3E9287262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3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529" name="Chart 9">
          <a:extLst>
            <a:ext uri="{FF2B5EF4-FFF2-40B4-BE49-F238E27FC236}">
              <a16:creationId xmlns:a16="http://schemas.microsoft.com/office/drawing/2014/main" id="{AAD6D017-173C-4269-967F-9B74DB0E70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4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530" name="Chart 10">
          <a:extLst>
            <a:ext uri="{FF2B5EF4-FFF2-40B4-BE49-F238E27FC236}">
              <a16:creationId xmlns:a16="http://schemas.microsoft.com/office/drawing/2014/main" id="{CA55A0C2-9103-43A1-A190-91F38DD7CF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5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531" name="Chart 11">
          <a:extLst>
            <a:ext uri="{FF2B5EF4-FFF2-40B4-BE49-F238E27FC236}">
              <a16:creationId xmlns:a16="http://schemas.microsoft.com/office/drawing/2014/main" id="{A9D72BFC-8C78-4E11-BD86-7DBECCEBF9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6"/>
        </a:graphicData>
      </a:graphic>
    </xdr:graphicFrame>
    <xdr:clientData/>
  </xdr:twoCellAnchor>
  <xdr:twoCellAnchor>
    <xdr:from>
      <xdr:col>3</xdr:col>
      <xdr:colOff>476250</xdr:colOff>
      <xdr:row>23</xdr:row>
      <xdr:rowOff>0</xdr:rowOff>
    </xdr:from>
    <xdr:to>
      <xdr:col>8</xdr:col>
      <xdr:colOff>123825</xdr:colOff>
      <xdr:row>23</xdr:row>
      <xdr:rowOff>0</xdr:rowOff>
    </xdr:to>
    <xdr:graphicFrame macro="">
      <xdr:nvGraphicFramePr>
        <xdr:cNvPr id="66922532" name="Chart 12">
          <a:extLst>
            <a:ext uri="{FF2B5EF4-FFF2-40B4-BE49-F238E27FC236}">
              <a16:creationId xmlns:a16="http://schemas.microsoft.com/office/drawing/2014/main" id="{AABC8756-C70E-4FE6-AB6B-DBC2880D70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7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533" name="Chart 13">
          <a:extLst>
            <a:ext uri="{FF2B5EF4-FFF2-40B4-BE49-F238E27FC236}">
              <a16:creationId xmlns:a16="http://schemas.microsoft.com/office/drawing/2014/main" id="{19EF5A11-8F33-4513-B8AA-019A79FF0D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8"/>
        </a:graphicData>
      </a:graphic>
    </xdr:graphicFrame>
    <xdr:clientData/>
  </xdr:twoCellAnchor>
  <xdr:twoCellAnchor>
    <xdr:from>
      <xdr:col>0</xdr:col>
      <xdr:colOff>0</xdr:colOff>
      <xdr:row>63</xdr:row>
      <xdr:rowOff>104775</xdr:rowOff>
    </xdr:from>
    <xdr:to>
      <xdr:col>14</xdr:col>
      <xdr:colOff>304800</xdr:colOff>
      <xdr:row>79</xdr:row>
      <xdr:rowOff>85725</xdr:rowOff>
    </xdr:to>
    <xdr:graphicFrame macro="">
      <xdr:nvGraphicFramePr>
        <xdr:cNvPr id="66922534" name="Graf 9">
          <a:extLst>
            <a:ext uri="{FF2B5EF4-FFF2-40B4-BE49-F238E27FC236}">
              <a16:creationId xmlns:a16="http://schemas.microsoft.com/office/drawing/2014/main" id="{99D433D1-D149-474B-83C9-B13D1D7A29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9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535" name="Chart 1810">
          <a:extLst>
            <a:ext uri="{FF2B5EF4-FFF2-40B4-BE49-F238E27FC236}">
              <a16:creationId xmlns:a16="http://schemas.microsoft.com/office/drawing/2014/main" id="{8A5A7CDB-4F30-4E0B-A5DA-0BA6BE267C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0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536" name="Chart 3549">
          <a:extLst>
            <a:ext uri="{FF2B5EF4-FFF2-40B4-BE49-F238E27FC236}">
              <a16:creationId xmlns:a16="http://schemas.microsoft.com/office/drawing/2014/main" id="{09531EDC-BCF5-42A9-93AD-3D4E5AAC88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1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537" name="Chart 6">
          <a:extLst>
            <a:ext uri="{FF2B5EF4-FFF2-40B4-BE49-F238E27FC236}">
              <a16:creationId xmlns:a16="http://schemas.microsoft.com/office/drawing/2014/main" id="{A604439C-EF65-4358-88ED-F0FC75B28A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2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538" name="Chart 7">
          <a:extLst>
            <a:ext uri="{FF2B5EF4-FFF2-40B4-BE49-F238E27FC236}">
              <a16:creationId xmlns:a16="http://schemas.microsoft.com/office/drawing/2014/main" id="{918C60CC-5107-46F8-9201-B9C455378F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3"/>
        </a:graphicData>
      </a:graphic>
    </xdr:graphicFrame>
    <xdr:clientData/>
  </xdr:twoCellAnchor>
  <xdr:twoCellAnchor>
    <xdr:from>
      <xdr:col>3</xdr:col>
      <xdr:colOff>476250</xdr:colOff>
      <xdr:row>23</xdr:row>
      <xdr:rowOff>0</xdr:rowOff>
    </xdr:from>
    <xdr:to>
      <xdr:col>8</xdr:col>
      <xdr:colOff>123825</xdr:colOff>
      <xdr:row>23</xdr:row>
      <xdr:rowOff>0</xdr:rowOff>
    </xdr:to>
    <xdr:graphicFrame macro="">
      <xdr:nvGraphicFramePr>
        <xdr:cNvPr id="66922539" name="Chart 8">
          <a:extLst>
            <a:ext uri="{FF2B5EF4-FFF2-40B4-BE49-F238E27FC236}">
              <a16:creationId xmlns:a16="http://schemas.microsoft.com/office/drawing/2014/main" id="{B2860351-CC08-40F8-B606-93D2FD865B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4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540" name="Chart 9">
          <a:extLst>
            <a:ext uri="{FF2B5EF4-FFF2-40B4-BE49-F238E27FC236}">
              <a16:creationId xmlns:a16="http://schemas.microsoft.com/office/drawing/2014/main" id="{CEF598B6-8957-488D-8D03-6A3EBDD7A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5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541" name="Chart 10">
          <a:extLst>
            <a:ext uri="{FF2B5EF4-FFF2-40B4-BE49-F238E27FC236}">
              <a16:creationId xmlns:a16="http://schemas.microsoft.com/office/drawing/2014/main" id="{01A46F61-27AE-408C-A847-D4E7E95506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6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542" name="Chart 11">
          <a:extLst>
            <a:ext uri="{FF2B5EF4-FFF2-40B4-BE49-F238E27FC236}">
              <a16:creationId xmlns:a16="http://schemas.microsoft.com/office/drawing/2014/main" id="{A4295565-1A8E-4D8B-8FA5-0D979D593B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7"/>
        </a:graphicData>
      </a:graphic>
    </xdr:graphicFrame>
    <xdr:clientData/>
  </xdr:twoCellAnchor>
  <xdr:twoCellAnchor>
    <xdr:from>
      <xdr:col>3</xdr:col>
      <xdr:colOff>476250</xdr:colOff>
      <xdr:row>23</xdr:row>
      <xdr:rowOff>0</xdr:rowOff>
    </xdr:from>
    <xdr:to>
      <xdr:col>8</xdr:col>
      <xdr:colOff>123825</xdr:colOff>
      <xdr:row>23</xdr:row>
      <xdr:rowOff>0</xdr:rowOff>
    </xdr:to>
    <xdr:graphicFrame macro="">
      <xdr:nvGraphicFramePr>
        <xdr:cNvPr id="66922543" name="Chart 12">
          <a:extLst>
            <a:ext uri="{FF2B5EF4-FFF2-40B4-BE49-F238E27FC236}">
              <a16:creationId xmlns:a16="http://schemas.microsoft.com/office/drawing/2014/main" id="{92F283D9-C161-4049-A5CE-560D7EB143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8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544" name="Chart 13">
          <a:extLst>
            <a:ext uri="{FF2B5EF4-FFF2-40B4-BE49-F238E27FC236}">
              <a16:creationId xmlns:a16="http://schemas.microsoft.com/office/drawing/2014/main" id="{DF989F0D-B323-4C57-AC19-A7C647861B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9"/>
        </a:graphicData>
      </a:graphic>
    </xdr:graphicFrame>
    <xdr:clientData/>
  </xdr:twoCellAnchor>
  <xdr:twoCellAnchor>
    <xdr:from>
      <xdr:col>0</xdr:col>
      <xdr:colOff>0</xdr:colOff>
      <xdr:row>63</xdr:row>
      <xdr:rowOff>104775</xdr:rowOff>
    </xdr:from>
    <xdr:to>
      <xdr:col>14</xdr:col>
      <xdr:colOff>304800</xdr:colOff>
      <xdr:row>79</xdr:row>
      <xdr:rowOff>85725</xdr:rowOff>
    </xdr:to>
    <xdr:graphicFrame macro="">
      <xdr:nvGraphicFramePr>
        <xdr:cNvPr id="66922545" name="Graf 9">
          <a:extLst>
            <a:ext uri="{FF2B5EF4-FFF2-40B4-BE49-F238E27FC236}">
              <a16:creationId xmlns:a16="http://schemas.microsoft.com/office/drawing/2014/main" id="{D5361539-D2B8-4E20-A5E6-F5EB30D07E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0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546" name="Chart 1810">
          <a:extLst>
            <a:ext uri="{FF2B5EF4-FFF2-40B4-BE49-F238E27FC236}">
              <a16:creationId xmlns:a16="http://schemas.microsoft.com/office/drawing/2014/main" id="{1D3484DF-974A-492B-8F26-E4CE9124FD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1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547" name="Chart 6">
          <a:extLst>
            <a:ext uri="{FF2B5EF4-FFF2-40B4-BE49-F238E27FC236}">
              <a16:creationId xmlns:a16="http://schemas.microsoft.com/office/drawing/2014/main" id="{61B70B31-D378-4A4C-A0E9-3CEEA841BC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2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548" name="Chart 7">
          <a:extLst>
            <a:ext uri="{FF2B5EF4-FFF2-40B4-BE49-F238E27FC236}">
              <a16:creationId xmlns:a16="http://schemas.microsoft.com/office/drawing/2014/main" id="{1AFF8AAD-81ED-4510-B40E-4B442613DA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3"/>
        </a:graphicData>
      </a:graphic>
    </xdr:graphicFrame>
    <xdr:clientData/>
  </xdr:twoCellAnchor>
  <xdr:twoCellAnchor>
    <xdr:from>
      <xdr:col>3</xdr:col>
      <xdr:colOff>476250</xdr:colOff>
      <xdr:row>23</xdr:row>
      <xdr:rowOff>0</xdr:rowOff>
    </xdr:from>
    <xdr:to>
      <xdr:col>8</xdr:col>
      <xdr:colOff>123825</xdr:colOff>
      <xdr:row>23</xdr:row>
      <xdr:rowOff>0</xdr:rowOff>
    </xdr:to>
    <xdr:graphicFrame macro="">
      <xdr:nvGraphicFramePr>
        <xdr:cNvPr id="66922549" name="Chart 8">
          <a:extLst>
            <a:ext uri="{FF2B5EF4-FFF2-40B4-BE49-F238E27FC236}">
              <a16:creationId xmlns:a16="http://schemas.microsoft.com/office/drawing/2014/main" id="{D6735A96-7CAD-448F-8980-728C7D97D5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4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550" name="Chart 9">
          <a:extLst>
            <a:ext uri="{FF2B5EF4-FFF2-40B4-BE49-F238E27FC236}">
              <a16:creationId xmlns:a16="http://schemas.microsoft.com/office/drawing/2014/main" id="{C4360FB4-437B-4DBD-BB0B-B3800AA61E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5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551" name="Chart 10">
          <a:extLst>
            <a:ext uri="{FF2B5EF4-FFF2-40B4-BE49-F238E27FC236}">
              <a16:creationId xmlns:a16="http://schemas.microsoft.com/office/drawing/2014/main" id="{2A2E80BF-7437-442A-890F-646BBDD3A4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6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552" name="Chart 11">
          <a:extLst>
            <a:ext uri="{FF2B5EF4-FFF2-40B4-BE49-F238E27FC236}">
              <a16:creationId xmlns:a16="http://schemas.microsoft.com/office/drawing/2014/main" id="{2463AA7C-30F0-4A39-8C57-ECCE1D3330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7"/>
        </a:graphicData>
      </a:graphic>
    </xdr:graphicFrame>
    <xdr:clientData/>
  </xdr:twoCellAnchor>
  <xdr:twoCellAnchor>
    <xdr:from>
      <xdr:col>3</xdr:col>
      <xdr:colOff>476250</xdr:colOff>
      <xdr:row>23</xdr:row>
      <xdr:rowOff>0</xdr:rowOff>
    </xdr:from>
    <xdr:to>
      <xdr:col>8</xdr:col>
      <xdr:colOff>123825</xdr:colOff>
      <xdr:row>23</xdr:row>
      <xdr:rowOff>0</xdr:rowOff>
    </xdr:to>
    <xdr:graphicFrame macro="">
      <xdr:nvGraphicFramePr>
        <xdr:cNvPr id="66922553" name="Chart 12">
          <a:extLst>
            <a:ext uri="{FF2B5EF4-FFF2-40B4-BE49-F238E27FC236}">
              <a16:creationId xmlns:a16="http://schemas.microsoft.com/office/drawing/2014/main" id="{6E4A4560-4C9A-4953-9BA4-F99F58F143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8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554" name="Chart 13">
          <a:extLst>
            <a:ext uri="{FF2B5EF4-FFF2-40B4-BE49-F238E27FC236}">
              <a16:creationId xmlns:a16="http://schemas.microsoft.com/office/drawing/2014/main" id="{3E533491-9891-42FF-A1A8-ED0F330CE0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9"/>
        </a:graphicData>
      </a:graphic>
    </xdr:graphicFrame>
    <xdr:clientData/>
  </xdr:twoCellAnchor>
  <xdr:twoCellAnchor>
    <xdr:from>
      <xdr:col>0</xdr:col>
      <xdr:colOff>0</xdr:colOff>
      <xdr:row>63</xdr:row>
      <xdr:rowOff>104775</xdr:rowOff>
    </xdr:from>
    <xdr:to>
      <xdr:col>14</xdr:col>
      <xdr:colOff>304800</xdr:colOff>
      <xdr:row>79</xdr:row>
      <xdr:rowOff>85725</xdr:rowOff>
    </xdr:to>
    <xdr:graphicFrame macro="">
      <xdr:nvGraphicFramePr>
        <xdr:cNvPr id="66922555" name="Graf 9">
          <a:extLst>
            <a:ext uri="{FF2B5EF4-FFF2-40B4-BE49-F238E27FC236}">
              <a16:creationId xmlns:a16="http://schemas.microsoft.com/office/drawing/2014/main" id="{75BED8DF-918D-4144-9125-A6F3FAD2F9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0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556" name="Chart 1810">
          <a:extLst>
            <a:ext uri="{FF2B5EF4-FFF2-40B4-BE49-F238E27FC236}">
              <a16:creationId xmlns:a16="http://schemas.microsoft.com/office/drawing/2014/main" id="{B6097E44-6A18-4EC8-8B45-E78A8E5945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1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557" name="Chart 3549">
          <a:extLst>
            <a:ext uri="{FF2B5EF4-FFF2-40B4-BE49-F238E27FC236}">
              <a16:creationId xmlns:a16="http://schemas.microsoft.com/office/drawing/2014/main" id="{9A74527D-D934-4585-98F5-EF7C8FD741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2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558" name="Chart 6">
          <a:extLst>
            <a:ext uri="{FF2B5EF4-FFF2-40B4-BE49-F238E27FC236}">
              <a16:creationId xmlns:a16="http://schemas.microsoft.com/office/drawing/2014/main" id="{8F41BDFB-509F-4D89-BCC4-3D7B25A07D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3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559" name="Chart 7">
          <a:extLst>
            <a:ext uri="{FF2B5EF4-FFF2-40B4-BE49-F238E27FC236}">
              <a16:creationId xmlns:a16="http://schemas.microsoft.com/office/drawing/2014/main" id="{6BE3807E-E091-42E2-BDE7-331F6DFEA8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4"/>
        </a:graphicData>
      </a:graphic>
    </xdr:graphicFrame>
    <xdr:clientData/>
  </xdr:twoCellAnchor>
  <xdr:twoCellAnchor>
    <xdr:from>
      <xdr:col>3</xdr:col>
      <xdr:colOff>476250</xdr:colOff>
      <xdr:row>23</xdr:row>
      <xdr:rowOff>0</xdr:rowOff>
    </xdr:from>
    <xdr:to>
      <xdr:col>8</xdr:col>
      <xdr:colOff>123825</xdr:colOff>
      <xdr:row>23</xdr:row>
      <xdr:rowOff>0</xdr:rowOff>
    </xdr:to>
    <xdr:graphicFrame macro="">
      <xdr:nvGraphicFramePr>
        <xdr:cNvPr id="66922560" name="Chart 8">
          <a:extLst>
            <a:ext uri="{FF2B5EF4-FFF2-40B4-BE49-F238E27FC236}">
              <a16:creationId xmlns:a16="http://schemas.microsoft.com/office/drawing/2014/main" id="{388FF98F-E4BC-4EE9-88B5-A9A94E959B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5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561" name="Chart 12099">
          <a:extLst>
            <a:ext uri="{FF2B5EF4-FFF2-40B4-BE49-F238E27FC236}">
              <a16:creationId xmlns:a16="http://schemas.microsoft.com/office/drawing/2014/main" id="{A0BE699E-4F6D-425F-A164-8DF07A6063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6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562" name="Chart 17247">
          <a:extLst>
            <a:ext uri="{FF2B5EF4-FFF2-40B4-BE49-F238E27FC236}">
              <a16:creationId xmlns:a16="http://schemas.microsoft.com/office/drawing/2014/main" id="{008CAE45-64EB-4A2B-9075-45BB7167CD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7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563" name="Chart 21882">
          <a:extLst>
            <a:ext uri="{FF2B5EF4-FFF2-40B4-BE49-F238E27FC236}">
              <a16:creationId xmlns:a16="http://schemas.microsoft.com/office/drawing/2014/main" id="{84C8A5F2-3107-4DC4-A21B-030961EB89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8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564" name="Chart 23595">
          <a:extLst>
            <a:ext uri="{FF2B5EF4-FFF2-40B4-BE49-F238E27FC236}">
              <a16:creationId xmlns:a16="http://schemas.microsoft.com/office/drawing/2014/main" id="{73EB2BE1-B964-4A13-A37E-471775C049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9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565" name="Chart 6">
          <a:extLst>
            <a:ext uri="{FF2B5EF4-FFF2-40B4-BE49-F238E27FC236}">
              <a16:creationId xmlns:a16="http://schemas.microsoft.com/office/drawing/2014/main" id="{201503CB-3112-411B-A68E-EB7EF8B321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0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566" name="Chart 7">
          <a:extLst>
            <a:ext uri="{FF2B5EF4-FFF2-40B4-BE49-F238E27FC236}">
              <a16:creationId xmlns:a16="http://schemas.microsoft.com/office/drawing/2014/main" id="{BCE10E17-456B-4BC1-8381-2B9939F23B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1"/>
        </a:graphicData>
      </a:graphic>
    </xdr:graphicFrame>
    <xdr:clientData/>
  </xdr:twoCellAnchor>
  <xdr:twoCellAnchor>
    <xdr:from>
      <xdr:col>3</xdr:col>
      <xdr:colOff>476250</xdr:colOff>
      <xdr:row>23</xdr:row>
      <xdr:rowOff>0</xdr:rowOff>
    </xdr:from>
    <xdr:to>
      <xdr:col>8</xdr:col>
      <xdr:colOff>123825</xdr:colOff>
      <xdr:row>23</xdr:row>
      <xdr:rowOff>0</xdr:rowOff>
    </xdr:to>
    <xdr:graphicFrame macro="">
      <xdr:nvGraphicFramePr>
        <xdr:cNvPr id="66922567" name="Chart 8">
          <a:extLst>
            <a:ext uri="{FF2B5EF4-FFF2-40B4-BE49-F238E27FC236}">
              <a16:creationId xmlns:a16="http://schemas.microsoft.com/office/drawing/2014/main" id="{3CC43F84-2E5A-41C1-A28A-60E01AA723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2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568" name="Chart 26874">
          <a:extLst>
            <a:ext uri="{FF2B5EF4-FFF2-40B4-BE49-F238E27FC236}">
              <a16:creationId xmlns:a16="http://schemas.microsoft.com/office/drawing/2014/main" id="{0D16526F-CC7F-456A-A4BB-F75DDBB577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3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569" name="Chart 6">
          <a:extLst>
            <a:ext uri="{FF2B5EF4-FFF2-40B4-BE49-F238E27FC236}">
              <a16:creationId xmlns:a16="http://schemas.microsoft.com/office/drawing/2014/main" id="{EC5EB902-6001-41B0-905E-96A70092E2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4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570" name="Chart 7">
          <a:extLst>
            <a:ext uri="{FF2B5EF4-FFF2-40B4-BE49-F238E27FC236}">
              <a16:creationId xmlns:a16="http://schemas.microsoft.com/office/drawing/2014/main" id="{55B0DC44-8FCF-4D46-8B09-92BF35259B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5"/>
        </a:graphicData>
      </a:graphic>
    </xdr:graphicFrame>
    <xdr:clientData/>
  </xdr:twoCellAnchor>
  <xdr:twoCellAnchor>
    <xdr:from>
      <xdr:col>3</xdr:col>
      <xdr:colOff>476250</xdr:colOff>
      <xdr:row>23</xdr:row>
      <xdr:rowOff>0</xdr:rowOff>
    </xdr:from>
    <xdr:to>
      <xdr:col>8</xdr:col>
      <xdr:colOff>123825</xdr:colOff>
      <xdr:row>23</xdr:row>
      <xdr:rowOff>0</xdr:rowOff>
    </xdr:to>
    <xdr:graphicFrame macro="">
      <xdr:nvGraphicFramePr>
        <xdr:cNvPr id="66922571" name="Chart 8">
          <a:extLst>
            <a:ext uri="{FF2B5EF4-FFF2-40B4-BE49-F238E27FC236}">
              <a16:creationId xmlns:a16="http://schemas.microsoft.com/office/drawing/2014/main" id="{0D921612-3994-4C20-8273-4ADC3EABCF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6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572" name="Chart 9">
          <a:extLst>
            <a:ext uri="{FF2B5EF4-FFF2-40B4-BE49-F238E27FC236}">
              <a16:creationId xmlns:a16="http://schemas.microsoft.com/office/drawing/2014/main" id="{ECD8FCCB-77AA-4D54-810D-485C571190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7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573" name="Chart 10">
          <a:extLst>
            <a:ext uri="{FF2B5EF4-FFF2-40B4-BE49-F238E27FC236}">
              <a16:creationId xmlns:a16="http://schemas.microsoft.com/office/drawing/2014/main" id="{9B3B58EB-6609-47F8-8F18-8443DF2499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8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574" name="Chart 11">
          <a:extLst>
            <a:ext uri="{FF2B5EF4-FFF2-40B4-BE49-F238E27FC236}">
              <a16:creationId xmlns:a16="http://schemas.microsoft.com/office/drawing/2014/main" id="{FA729688-5FAA-4A65-83D7-2E47A8D867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9"/>
        </a:graphicData>
      </a:graphic>
    </xdr:graphicFrame>
    <xdr:clientData/>
  </xdr:twoCellAnchor>
  <xdr:twoCellAnchor>
    <xdr:from>
      <xdr:col>3</xdr:col>
      <xdr:colOff>476250</xdr:colOff>
      <xdr:row>23</xdr:row>
      <xdr:rowOff>0</xdr:rowOff>
    </xdr:from>
    <xdr:to>
      <xdr:col>8</xdr:col>
      <xdr:colOff>123825</xdr:colOff>
      <xdr:row>23</xdr:row>
      <xdr:rowOff>0</xdr:rowOff>
    </xdr:to>
    <xdr:graphicFrame macro="">
      <xdr:nvGraphicFramePr>
        <xdr:cNvPr id="66922575" name="Chart 12">
          <a:extLst>
            <a:ext uri="{FF2B5EF4-FFF2-40B4-BE49-F238E27FC236}">
              <a16:creationId xmlns:a16="http://schemas.microsoft.com/office/drawing/2014/main" id="{5A6726A2-CB46-48AB-B534-8F32B96AE1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0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576" name="Chart 13">
          <a:extLst>
            <a:ext uri="{FF2B5EF4-FFF2-40B4-BE49-F238E27FC236}">
              <a16:creationId xmlns:a16="http://schemas.microsoft.com/office/drawing/2014/main" id="{80B137BE-ECFA-4ED1-A52C-EF85E094F2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1"/>
        </a:graphicData>
      </a:graphic>
    </xdr:graphicFrame>
    <xdr:clientData/>
  </xdr:twoCellAnchor>
  <xdr:twoCellAnchor>
    <xdr:from>
      <xdr:col>0</xdr:col>
      <xdr:colOff>0</xdr:colOff>
      <xdr:row>63</xdr:row>
      <xdr:rowOff>104775</xdr:rowOff>
    </xdr:from>
    <xdr:to>
      <xdr:col>10</xdr:col>
      <xdr:colOff>171450</xdr:colOff>
      <xdr:row>79</xdr:row>
      <xdr:rowOff>85725</xdr:rowOff>
    </xdr:to>
    <xdr:graphicFrame macro="">
      <xdr:nvGraphicFramePr>
        <xdr:cNvPr id="66922577" name="Graf 9">
          <a:extLst>
            <a:ext uri="{FF2B5EF4-FFF2-40B4-BE49-F238E27FC236}">
              <a16:creationId xmlns:a16="http://schemas.microsoft.com/office/drawing/2014/main" id="{19806CB9-A06A-408D-9E78-03848581EC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2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578" name="Chart 29730">
          <a:extLst>
            <a:ext uri="{FF2B5EF4-FFF2-40B4-BE49-F238E27FC236}">
              <a16:creationId xmlns:a16="http://schemas.microsoft.com/office/drawing/2014/main" id="{D2CD0446-82DE-4996-987B-0D21E88B3F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3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579" name="Chart 6">
          <a:extLst>
            <a:ext uri="{FF2B5EF4-FFF2-40B4-BE49-F238E27FC236}">
              <a16:creationId xmlns:a16="http://schemas.microsoft.com/office/drawing/2014/main" id="{33D2A313-633F-4699-8F89-C3B2ADC805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4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580" name="Chart 7">
          <a:extLst>
            <a:ext uri="{FF2B5EF4-FFF2-40B4-BE49-F238E27FC236}">
              <a16:creationId xmlns:a16="http://schemas.microsoft.com/office/drawing/2014/main" id="{900DE682-C0CF-42BD-B7C1-19D39F5D5C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5"/>
        </a:graphicData>
      </a:graphic>
    </xdr:graphicFrame>
    <xdr:clientData/>
  </xdr:twoCellAnchor>
  <xdr:twoCellAnchor>
    <xdr:from>
      <xdr:col>3</xdr:col>
      <xdr:colOff>476250</xdr:colOff>
      <xdr:row>23</xdr:row>
      <xdr:rowOff>0</xdr:rowOff>
    </xdr:from>
    <xdr:to>
      <xdr:col>8</xdr:col>
      <xdr:colOff>123825</xdr:colOff>
      <xdr:row>23</xdr:row>
      <xdr:rowOff>0</xdr:rowOff>
    </xdr:to>
    <xdr:graphicFrame macro="">
      <xdr:nvGraphicFramePr>
        <xdr:cNvPr id="66922581" name="Chart 8">
          <a:extLst>
            <a:ext uri="{FF2B5EF4-FFF2-40B4-BE49-F238E27FC236}">
              <a16:creationId xmlns:a16="http://schemas.microsoft.com/office/drawing/2014/main" id="{9AF5E0D1-87B1-48E6-B79E-BD6B5A2941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6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582" name="Chart 9">
          <a:extLst>
            <a:ext uri="{FF2B5EF4-FFF2-40B4-BE49-F238E27FC236}">
              <a16:creationId xmlns:a16="http://schemas.microsoft.com/office/drawing/2014/main" id="{6E8CDB8E-BBBB-47A8-B675-6341825F25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7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583" name="Chart 10">
          <a:extLst>
            <a:ext uri="{FF2B5EF4-FFF2-40B4-BE49-F238E27FC236}">
              <a16:creationId xmlns:a16="http://schemas.microsoft.com/office/drawing/2014/main" id="{85422687-8D70-4DEE-B3F7-E7621D86B0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8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584" name="Chart 11">
          <a:extLst>
            <a:ext uri="{FF2B5EF4-FFF2-40B4-BE49-F238E27FC236}">
              <a16:creationId xmlns:a16="http://schemas.microsoft.com/office/drawing/2014/main" id="{2FD460AE-D123-4F63-973E-FAE1F6C7AA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9"/>
        </a:graphicData>
      </a:graphic>
    </xdr:graphicFrame>
    <xdr:clientData/>
  </xdr:twoCellAnchor>
  <xdr:twoCellAnchor>
    <xdr:from>
      <xdr:col>3</xdr:col>
      <xdr:colOff>476250</xdr:colOff>
      <xdr:row>23</xdr:row>
      <xdr:rowOff>0</xdr:rowOff>
    </xdr:from>
    <xdr:to>
      <xdr:col>8</xdr:col>
      <xdr:colOff>123825</xdr:colOff>
      <xdr:row>23</xdr:row>
      <xdr:rowOff>0</xdr:rowOff>
    </xdr:to>
    <xdr:graphicFrame macro="">
      <xdr:nvGraphicFramePr>
        <xdr:cNvPr id="66922585" name="Chart 12">
          <a:extLst>
            <a:ext uri="{FF2B5EF4-FFF2-40B4-BE49-F238E27FC236}">
              <a16:creationId xmlns:a16="http://schemas.microsoft.com/office/drawing/2014/main" id="{E6BFB6DD-517F-4E8C-B128-64974B9D40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0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586" name="Chart 30463">
          <a:extLst>
            <a:ext uri="{FF2B5EF4-FFF2-40B4-BE49-F238E27FC236}">
              <a16:creationId xmlns:a16="http://schemas.microsoft.com/office/drawing/2014/main" id="{88DA1638-AFDA-4005-94AF-9411E9A10B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1"/>
        </a:graphicData>
      </a:graphic>
    </xdr:graphicFrame>
    <xdr:clientData/>
  </xdr:twoCellAnchor>
  <xdr:twoCellAnchor>
    <xdr:from>
      <xdr:col>3</xdr:col>
      <xdr:colOff>771525</xdr:colOff>
      <xdr:row>23</xdr:row>
      <xdr:rowOff>0</xdr:rowOff>
    </xdr:from>
    <xdr:to>
      <xdr:col>9</xdr:col>
      <xdr:colOff>762000</xdr:colOff>
      <xdr:row>23</xdr:row>
      <xdr:rowOff>0</xdr:rowOff>
    </xdr:to>
    <xdr:graphicFrame macro="">
      <xdr:nvGraphicFramePr>
        <xdr:cNvPr id="66922587" name="Chart 31254">
          <a:extLst>
            <a:ext uri="{FF2B5EF4-FFF2-40B4-BE49-F238E27FC236}">
              <a16:creationId xmlns:a16="http://schemas.microsoft.com/office/drawing/2014/main" id="{1A82B53F-8AF6-4F80-A265-678535C172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ltura/Desktop/Fi&#353;k&#225;lna%20decentraliz&#225;cia/Dot&#225;cia%20202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ltura/Desktop/Fi&#353;k&#225;lna%20decentraliz&#225;cia/Dot&#225;cia%20202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ltura/Desktop/Fi&#353;k&#225;lna%20decentraliz&#225;cia/Dot&#225;cia%20202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ltura/Desktop/POH&#317;AD&#193;VKY/POH&#317;AD&#193;VKY%202023/Poh&#318;ad&#225;vky%20mest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dielová daň"/>
      <sheetName val="ŠŠZ"/>
      <sheetName val="NŠZ"/>
      <sheetName val="porovnanie "/>
      <sheetName val="výnos dane (2)"/>
      <sheetName val="Hárok1"/>
    </sheetNames>
    <sheetDataSet>
      <sheetData sheetId="0"/>
      <sheetData sheetId="1"/>
      <sheetData sheetId="2"/>
      <sheetData sheetId="3">
        <row r="5">
          <cell r="A5" t="str">
            <v>Rok</v>
          </cell>
          <cell r="B5" t="str">
            <v>január</v>
          </cell>
          <cell r="C5" t="str">
            <v>február</v>
          </cell>
          <cell r="D5" t="str">
            <v>marec</v>
          </cell>
          <cell r="E5" t="str">
            <v>apríl</v>
          </cell>
          <cell r="F5" t="str">
            <v>máj</v>
          </cell>
          <cell r="G5" t="str">
            <v>jún</v>
          </cell>
          <cell r="H5" t="str">
            <v>júl</v>
          </cell>
          <cell r="I5" t="str">
            <v>august</v>
          </cell>
          <cell r="J5" t="str">
            <v>september</v>
          </cell>
          <cell r="K5" t="str">
            <v>október</v>
          </cell>
          <cell r="L5" t="str">
            <v>november</v>
          </cell>
          <cell r="M5" t="str">
            <v>december</v>
          </cell>
          <cell r="N5" t="str">
            <v>dorovnanie</v>
          </cell>
        </row>
        <row r="6">
          <cell r="A6">
            <v>2005</v>
          </cell>
          <cell r="B6">
            <v>143661.16</v>
          </cell>
          <cell r="C6">
            <v>202082.22</v>
          </cell>
          <cell r="D6">
            <v>129514.04</v>
          </cell>
          <cell r="E6">
            <v>262526.78999999998</v>
          </cell>
          <cell r="F6">
            <v>202736.37</v>
          </cell>
          <cell r="G6">
            <v>50146.29</v>
          </cell>
          <cell r="H6">
            <v>153615.60999999999</v>
          </cell>
          <cell r="I6">
            <v>180702.62</v>
          </cell>
          <cell r="J6">
            <v>145498.9</v>
          </cell>
          <cell r="K6">
            <v>162257.29</v>
          </cell>
          <cell r="L6">
            <v>164809.82999999999</v>
          </cell>
          <cell r="M6">
            <v>155932.32</v>
          </cell>
          <cell r="N6">
            <v>0</v>
          </cell>
        </row>
        <row r="7">
          <cell r="A7">
            <v>2006</v>
          </cell>
          <cell r="B7">
            <v>253313.58</v>
          </cell>
          <cell r="C7">
            <v>213991.97</v>
          </cell>
          <cell r="D7">
            <v>143848.37</v>
          </cell>
          <cell r="E7">
            <v>252332.37</v>
          </cell>
          <cell r="F7">
            <v>170773.35</v>
          </cell>
          <cell r="G7">
            <v>26478.76</v>
          </cell>
          <cell r="H7">
            <v>178074.39</v>
          </cell>
          <cell r="I7">
            <v>188472.42</v>
          </cell>
          <cell r="J7">
            <v>165313.01999999999</v>
          </cell>
          <cell r="K7">
            <v>171592.64</v>
          </cell>
          <cell r="L7">
            <v>183134.04</v>
          </cell>
          <cell r="M7">
            <v>182772.46</v>
          </cell>
          <cell r="N7">
            <v>116641.9</v>
          </cell>
        </row>
        <row r="8">
          <cell r="A8">
            <v>2007</v>
          </cell>
          <cell r="B8">
            <v>269742.12</v>
          </cell>
          <cell r="C8">
            <v>228563.63</v>
          </cell>
          <cell r="D8">
            <v>162363.26999999999</v>
          </cell>
          <cell r="E8">
            <v>233390.92</v>
          </cell>
          <cell r="F8">
            <v>232693.62</v>
          </cell>
          <cell r="G8">
            <v>21423.89</v>
          </cell>
          <cell r="H8">
            <v>188255.13</v>
          </cell>
          <cell r="I8">
            <v>211266.45</v>
          </cell>
          <cell r="J8">
            <v>184705.01</v>
          </cell>
          <cell r="K8">
            <v>195210.25</v>
          </cell>
          <cell r="L8">
            <v>206070.24</v>
          </cell>
          <cell r="M8">
            <v>201237.14</v>
          </cell>
          <cell r="N8">
            <v>19256.54</v>
          </cell>
        </row>
        <row r="9">
          <cell r="A9">
            <v>2008</v>
          </cell>
          <cell r="B9">
            <v>313339.84000000003</v>
          </cell>
          <cell r="C9">
            <v>261941.35</v>
          </cell>
          <cell r="D9">
            <v>195960.3</v>
          </cell>
          <cell r="E9">
            <v>302535.75</v>
          </cell>
          <cell r="F9">
            <v>213886.58</v>
          </cell>
          <cell r="G9">
            <v>132816.87</v>
          </cell>
          <cell r="H9">
            <v>226465.21</v>
          </cell>
          <cell r="I9">
            <v>249186.35</v>
          </cell>
          <cell r="J9">
            <v>216064.76</v>
          </cell>
          <cell r="K9">
            <v>229690.37</v>
          </cell>
          <cell r="L9">
            <v>237204.81</v>
          </cell>
          <cell r="M9">
            <v>224744.9</v>
          </cell>
          <cell r="N9">
            <v>41158.239999999998</v>
          </cell>
        </row>
        <row r="10">
          <cell r="A10">
            <v>2009</v>
          </cell>
          <cell r="B10">
            <v>360664</v>
          </cell>
          <cell r="C10">
            <v>245807</v>
          </cell>
          <cell r="D10">
            <v>215731</v>
          </cell>
          <cell r="E10">
            <v>349057</v>
          </cell>
          <cell r="F10">
            <v>135228</v>
          </cell>
          <cell r="G10">
            <v>120488</v>
          </cell>
          <cell r="H10">
            <v>192765</v>
          </cell>
          <cell r="I10">
            <v>211486</v>
          </cell>
          <cell r="J10">
            <v>182700</v>
          </cell>
          <cell r="K10">
            <v>194085</v>
          </cell>
          <cell r="L10">
            <v>198783</v>
          </cell>
          <cell r="M10">
            <v>187232</v>
          </cell>
          <cell r="N10">
            <v>49619.03</v>
          </cell>
        </row>
        <row r="11">
          <cell r="A11">
            <v>2010</v>
          </cell>
          <cell r="B11">
            <v>290047</v>
          </cell>
          <cell r="C11">
            <v>227179</v>
          </cell>
          <cell r="D11">
            <v>179997</v>
          </cell>
          <cell r="E11">
            <v>243473</v>
          </cell>
          <cell r="F11">
            <v>68463</v>
          </cell>
          <cell r="G11">
            <v>29514</v>
          </cell>
          <cell r="H11">
            <v>188375</v>
          </cell>
          <cell r="I11">
            <v>209950</v>
          </cell>
          <cell r="J11">
            <v>193666</v>
          </cell>
          <cell r="K11">
            <v>195649</v>
          </cell>
          <cell r="L11">
            <v>203189</v>
          </cell>
          <cell r="M11">
            <v>199637</v>
          </cell>
          <cell r="N11">
            <v>-70554.13</v>
          </cell>
        </row>
        <row r="12">
          <cell r="A12">
            <v>2011</v>
          </cell>
          <cell r="B12">
            <v>290050</v>
          </cell>
          <cell r="C12">
            <v>249508</v>
          </cell>
          <cell r="D12">
            <v>194748</v>
          </cell>
          <cell r="E12">
            <v>257717</v>
          </cell>
          <cell r="F12">
            <v>96082</v>
          </cell>
          <cell r="G12">
            <v>80868</v>
          </cell>
          <cell r="H12">
            <v>220373</v>
          </cell>
          <cell r="I12">
            <v>227633</v>
          </cell>
          <cell r="J12">
            <v>216812</v>
          </cell>
          <cell r="K12">
            <v>225214</v>
          </cell>
          <cell r="L12">
            <v>229256</v>
          </cell>
          <cell r="M12">
            <v>217622</v>
          </cell>
          <cell r="N12">
            <v>8085.98</v>
          </cell>
        </row>
        <row r="13">
          <cell r="A13">
            <v>2012</v>
          </cell>
          <cell r="B13">
            <v>308779</v>
          </cell>
          <cell r="C13">
            <v>217097</v>
          </cell>
          <cell r="D13">
            <v>197617</v>
          </cell>
          <cell r="E13">
            <v>236874</v>
          </cell>
          <cell r="F13">
            <v>209870</v>
          </cell>
          <cell r="G13">
            <v>63262</v>
          </cell>
          <cell r="H13">
            <v>227105</v>
          </cell>
          <cell r="I13">
            <v>221679</v>
          </cell>
          <cell r="J13">
            <v>211039</v>
          </cell>
          <cell r="K13">
            <v>217340</v>
          </cell>
          <cell r="L13">
            <v>209925</v>
          </cell>
          <cell r="M13">
            <v>212238</v>
          </cell>
          <cell r="N13">
            <v>19932.93</v>
          </cell>
        </row>
        <row r="14">
          <cell r="A14">
            <v>2013</v>
          </cell>
          <cell r="B14">
            <v>306268</v>
          </cell>
          <cell r="C14">
            <v>256528</v>
          </cell>
          <cell r="D14">
            <v>200277</v>
          </cell>
          <cell r="E14">
            <v>235547</v>
          </cell>
          <cell r="F14">
            <v>153343</v>
          </cell>
          <cell r="G14">
            <v>131050</v>
          </cell>
          <cell r="H14">
            <v>208708</v>
          </cell>
          <cell r="I14">
            <v>215058</v>
          </cell>
          <cell r="J14">
            <v>211911</v>
          </cell>
          <cell r="K14">
            <v>209795</v>
          </cell>
          <cell r="L14">
            <v>214567</v>
          </cell>
          <cell r="M14">
            <v>210844</v>
          </cell>
          <cell r="N14">
            <v>22420.82</v>
          </cell>
        </row>
        <row r="15">
          <cell r="A15">
            <v>2014</v>
          </cell>
          <cell r="B15">
            <v>297700</v>
          </cell>
          <cell r="C15">
            <v>258847</v>
          </cell>
          <cell r="D15">
            <v>216521</v>
          </cell>
          <cell r="E15">
            <v>264552</v>
          </cell>
          <cell r="F15">
            <v>138180</v>
          </cell>
          <cell r="G15">
            <v>155901</v>
          </cell>
          <cell r="H15">
            <v>241275</v>
          </cell>
          <cell r="I15">
            <v>238059</v>
          </cell>
          <cell r="J15">
            <v>222538</v>
          </cell>
          <cell r="K15">
            <v>224655</v>
          </cell>
          <cell r="L15">
            <v>231337</v>
          </cell>
          <cell r="M15">
            <v>227390</v>
          </cell>
          <cell r="N15">
            <v>-11915.9</v>
          </cell>
        </row>
        <row r="16">
          <cell r="A16">
            <v>2015</v>
          </cell>
          <cell r="B16">
            <v>324518</v>
          </cell>
          <cell r="C16">
            <v>283808</v>
          </cell>
          <cell r="D16">
            <v>232722</v>
          </cell>
          <cell r="E16">
            <v>298682</v>
          </cell>
          <cell r="F16">
            <v>183663</v>
          </cell>
          <cell r="G16">
            <v>152968</v>
          </cell>
          <cell r="H16">
            <v>269184</v>
          </cell>
          <cell r="I16">
            <v>269866</v>
          </cell>
          <cell r="J16">
            <v>249090</v>
          </cell>
          <cell r="K16">
            <v>249159</v>
          </cell>
          <cell r="L16">
            <v>252162</v>
          </cell>
          <cell r="M16">
            <v>261013</v>
          </cell>
          <cell r="N16">
            <v>19988.419999999998</v>
          </cell>
        </row>
        <row r="17">
          <cell r="A17">
            <v>2016</v>
          </cell>
          <cell r="B17">
            <v>369392</v>
          </cell>
          <cell r="C17">
            <v>312177</v>
          </cell>
          <cell r="D17">
            <v>263638</v>
          </cell>
          <cell r="E17">
            <v>327228</v>
          </cell>
          <cell r="F17">
            <v>144600</v>
          </cell>
          <cell r="G17">
            <v>256741</v>
          </cell>
          <cell r="H17">
            <v>304727</v>
          </cell>
          <cell r="I17">
            <v>290805</v>
          </cell>
          <cell r="J17">
            <v>273729</v>
          </cell>
          <cell r="K17">
            <v>284181</v>
          </cell>
          <cell r="L17">
            <v>285417</v>
          </cell>
          <cell r="M17">
            <v>287332</v>
          </cell>
          <cell r="N17">
            <v>39286.300000000003</v>
          </cell>
        </row>
        <row r="18">
          <cell r="A18">
            <v>2017</v>
          </cell>
          <cell r="B18">
            <v>398183</v>
          </cell>
          <cell r="C18">
            <v>350751</v>
          </cell>
          <cell r="D18">
            <v>283346</v>
          </cell>
          <cell r="E18">
            <v>343823</v>
          </cell>
          <cell r="F18">
            <v>161659</v>
          </cell>
          <cell r="G18">
            <v>256674</v>
          </cell>
          <cell r="H18">
            <v>328939</v>
          </cell>
          <cell r="I18">
            <v>329001</v>
          </cell>
          <cell r="J18">
            <v>301842</v>
          </cell>
          <cell r="K18">
            <v>311067</v>
          </cell>
          <cell r="L18">
            <v>314380</v>
          </cell>
          <cell r="M18">
            <v>314452</v>
          </cell>
          <cell r="N18">
            <v>26679.11</v>
          </cell>
        </row>
      </sheetData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dielová daň"/>
      <sheetName val="NŠZ"/>
      <sheetName val="ŠŠZ"/>
      <sheetName val="porovnanie "/>
      <sheetName val="výnos dane (2)"/>
      <sheetName val="Hárok1"/>
    </sheetNames>
    <sheetDataSet>
      <sheetData sheetId="0">
        <row r="7">
          <cell r="C7">
            <v>562527</v>
          </cell>
        </row>
        <row r="8">
          <cell r="C8">
            <v>483525</v>
          </cell>
        </row>
        <row r="9">
          <cell r="C9">
            <v>400941</v>
          </cell>
        </row>
        <row r="10">
          <cell r="C10">
            <v>38424.81</v>
          </cell>
        </row>
        <row r="11">
          <cell r="C11">
            <v>426197</v>
          </cell>
        </row>
        <row r="12">
          <cell r="C12">
            <v>184599</v>
          </cell>
        </row>
        <row r="13">
          <cell r="C13">
            <v>375727</v>
          </cell>
        </row>
        <row r="14">
          <cell r="C14">
            <v>503412</v>
          </cell>
        </row>
        <row r="15">
          <cell r="C15">
            <v>429153</v>
          </cell>
        </row>
        <row r="16">
          <cell r="C16">
            <v>409147</v>
          </cell>
        </row>
        <row r="17">
          <cell r="C17">
            <v>447506</v>
          </cell>
        </row>
        <row r="18">
          <cell r="C18">
            <v>430377</v>
          </cell>
        </row>
        <row r="19">
          <cell r="C19">
            <v>413000</v>
          </cell>
        </row>
      </sheetData>
      <sheetData sheetId="1"/>
      <sheetData sheetId="2"/>
      <sheetData sheetId="3">
        <row r="5">
          <cell r="A5" t="str">
            <v>Rok</v>
          </cell>
          <cell r="B5" t="str">
            <v>január</v>
          </cell>
          <cell r="C5" t="str">
            <v>február</v>
          </cell>
          <cell r="D5" t="str">
            <v>marec</v>
          </cell>
          <cell r="E5" t="str">
            <v>apríl</v>
          </cell>
          <cell r="F5" t="str">
            <v>máj</v>
          </cell>
          <cell r="G5" t="str">
            <v>jún</v>
          </cell>
          <cell r="H5" t="str">
            <v>júl</v>
          </cell>
          <cell r="I5" t="str">
            <v>august</v>
          </cell>
          <cell r="J5" t="str">
            <v>september</v>
          </cell>
          <cell r="K5" t="str">
            <v>október</v>
          </cell>
          <cell r="L5" t="str">
            <v>november</v>
          </cell>
          <cell r="M5" t="str">
            <v>december</v>
          </cell>
          <cell r="N5" t="str">
            <v>dorovnanie</v>
          </cell>
        </row>
        <row r="6">
          <cell r="A6">
            <v>2005</v>
          </cell>
          <cell r="B6">
            <v>143661.16</v>
          </cell>
          <cell r="C6">
            <v>202082.22</v>
          </cell>
          <cell r="D6">
            <v>129514.04</v>
          </cell>
          <cell r="E6">
            <v>262526.78999999998</v>
          </cell>
          <cell r="F6">
            <v>202736.37</v>
          </cell>
          <cell r="G6">
            <v>50146.29</v>
          </cell>
          <cell r="H6">
            <v>153615.60999999999</v>
          </cell>
          <cell r="I6">
            <v>180702.62</v>
          </cell>
          <cell r="J6">
            <v>145498.9</v>
          </cell>
          <cell r="K6">
            <v>162257.29</v>
          </cell>
          <cell r="L6">
            <v>164809.82999999999</v>
          </cell>
          <cell r="M6">
            <v>155932.32</v>
          </cell>
          <cell r="N6">
            <v>0</v>
          </cell>
        </row>
        <row r="7">
          <cell r="A7">
            <v>2006</v>
          </cell>
          <cell r="B7">
            <v>253313.58</v>
          </cell>
          <cell r="C7">
            <v>213991.97</v>
          </cell>
          <cell r="D7">
            <v>143848.37</v>
          </cell>
          <cell r="E7">
            <v>252332.37</v>
          </cell>
          <cell r="F7">
            <v>170773.35</v>
          </cell>
          <cell r="G7">
            <v>26478.76</v>
          </cell>
          <cell r="H7">
            <v>178074.39</v>
          </cell>
          <cell r="I7">
            <v>188472.42</v>
          </cell>
          <cell r="J7">
            <v>165313.01999999999</v>
          </cell>
          <cell r="K7">
            <v>171592.64</v>
          </cell>
          <cell r="L7">
            <v>183134.04</v>
          </cell>
          <cell r="M7">
            <v>182772.46</v>
          </cell>
          <cell r="N7">
            <v>116641.9</v>
          </cell>
        </row>
        <row r="8">
          <cell r="A8">
            <v>2007</v>
          </cell>
          <cell r="B8">
            <v>269742.12</v>
          </cell>
          <cell r="C8">
            <v>228563.63</v>
          </cell>
          <cell r="D8">
            <v>162363.26999999999</v>
          </cell>
          <cell r="E8">
            <v>233390.92</v>
          </cell>
          <cell r="F8">
            <v>232693.62</v>
          </cell>
          <cell r="G8">
            <v>21423.89</v>
          </cell>
          <cell r="H8">
            <v>188255.13</v>
          </cell>
          <cell r="I8">
            <v>211266.45</v>
          </cell>
          <cell r="J8">
            <v>184705.01</v>
          </cell>
          <cell r="K8">
            <v>195210.25</v>
          </cell>
          <cell r="L8">
            <v>206070.24</v>
          </cell>
          <cell r="M8">
            <v>201237.14</v>
          </cell>
          <cell r="N8">
            <v>19256.54</v>
          </cell>
        </row>
        <row r="9">
          <cell r="A9">
            <v>2008</v>
          </cell>
          <cell r="B9">
            <v>313339.84000000003</v>
          </cell>
          <cell r="C9">
            <v>261941.35</v>
          </cell>
          <cell r="D9">
            <v>195960.3</v>
          </cell>
          <cell r="E9">
            <v>302535.75</v>
          </cell>
          <cell r="F9">
            <v>213886.58</v>
          </cell>
          <cell r="G9">
            <v>132816.87</v>
          </cell>
          <cell r="H9">
            <v>226465.21</v>
          </cell>
          <cell r="I9">
            <v>249186.35</v>
          </cell>
          <cell r="J9">
            <v>216064.76</v>
          </cell>
          <cell r="K9">
            <v>229690.37</v>
          </cell>
          <cell r="L9">
            <v>237204.81</v>
          </cell>
          <cell r="M9">
            <v>224744.9</v>
          </cell>
          <cell r="N9">
            <v>41158.239999999998</v>
          </cell>
        </row>
        <row r="10">
          <cell r="A10">
            <v>2009</v>
          </cell>
          <cell r="B10">
            <v>360664</v>
          </cell>
          <cell r="C10">
            <v>245807</v>
          </cell>
          <cell r="D10">
            <v>215731</v>
          </cell>
          <cell r="E10">
            <v>349057</v>
          </cell>
          <cell r="F10">
            <v>135228</v>
          </cell>
          <cell r="G10">
            <v>120488</v>
          </cell>
          <cell r="H10">
            <v>192765</v>
          </cell>
          <cell r="I10">
            <v>211486</v>
          </cell>
          <cell r="J10">
            <v>182700</v>
          </cell>
          <cell r="K10">
            <v>194085</v>
          </cell>
          <cell r="L10">
            <v>198783</v>
          </cell>
          <cell r="M10">
            <v>187232</v>
          </cell>
          <cell r="N10">
            <v>49619.03</v>
          </cell>
        </row>
        <row r="11">
          <cell r="A11">
            <v>2010</v>
          </cell>
          <cell r="B11">
            <v>290047</v>
          </cell>
          <cell r="C11">
            <v>227179</v>
          </cell>
          <cell r="D11">
            <v>179997</v>
          </cell>
          <cell r="E11">
            <v>243473</v>
          </cell>
          <cell r="F11">
            <v>68463</v>
          </cell>
          <cell r="G11">
            <v>29514</v>
          </cell>
          <cell r="H11">
            <v>188375</v>
          </cell>
          <cell r="I11">
            <v>209950</v>
          </cell>
          <cell r="J11">
            <v>193666</v>
          </cell>
          <cell r="K11">
            <v>195649</v>
          </cell>
          <cell r="L11">
            <v>203189</v>
          </cell>
          <cell r="M11">
            <v>199637</v>
          </cell>
          <cell r="N11">
            <v>-70554.13</v>
          </cell>
        </row>
        <row r="12">
          <cell r="A12">
            <v>2011</v>
          </cell>
          <cell r="B12">
            <v>290050</v>
          </cell>
          <cell r="C12">
            <v>249508</v>
          </cell>
          <cell r="D12">
            <v>194748</v>
          </cell>
          <cell r="E12">
            <v>257717</v>
          </cell>
          <cell r="F12">
            <v>96082</v>
          </cell>
          <cell r="G12">
            <v>80868</v>
          </cell>
          <cell r="H12">
            <v>220373</v>
          </cell>
          <cell r="I12">
            <v>227633</v>
          </cell>
          <cell r="J12">
            <v>216812</v>
          </cell>
          <cell r="K12">
            <v>225214</v>
          </cell>
          <cell r="L12">
            <v>229256</v>
          </cell>
          <cell r="M12">
            <v>217622</v>
          </cell>
          <cell r="N12">
            <v>8085.98</v>
          </cell>
        </row>
        <row r="13">
          <cell r="A13">
            <v>2012</v>
          </cell>
          <cell r="B13">
            <v>308779</v>
          </cell>
          <cell r="C13">
            <v>217097</v>
          </cell>
          <cell r="D13">
            <v>197617</v>
          </cell>
          <cell r="E13">
            <v>236874</v>
          </cell>
          <cell r="F13">
            <v>209870</v>
          </cell>
          <cell r="G13">
            <v>63262</v>
          </cell>
          <cell r="H13">
            <v>227105</v>
          </cell>
          <cell r="I13">
            <v>221679</v>
          </cell>
          <cell r="J13">
            <v>211039</v>
          </cell>
          <cell r="K13">
            <v>217340</v>
          </cell>
          <cell r="L13">
            <v>209925</v>
          </cell>
          <cell r="M13">
            <v>212238</v>
          </cell>
          <cell r="N13">
            <v>19932.93</v>
          </cell>
        </row>
        <row r="14">
          <cell r="A14">
            <v>2013</v>
          </cell>
          <cell r="B14">
            <v>306268</v>
          </cell>
          <cell r="C14">
            <v>256528</v>
          </cell>
          <cell r="D14">
            <v>200277</v>
          </cell>
          <cell r="E14">
            <v>235547</v>
          </cell>
          <cell r="F14">
            <v>153343</v>
          </cell>
          <cell r="G14">
            <v>131050</v>
          </cell>
          <cell r="H14">
            <v>208708</v>
          </cell>
          <cell r="I14">
            <v>215058</v>
          </cell>
          <cell r="J14">
            <v>211911</v>
          </cell>
          <cell r="K14">
            <v>209795</v>
          </cell>
          <cell r="L14">
            <v>214567</v>
          </cell>
          <cell r="M14">
            <v>210844</v>
          </cell>
          <cell r="N14">
            <v>22420.82</v>
          </cell>
        </row>
        <row r="15">
          <cell r="A15">
            <v>2014</v>
          </cell>
          <cell r="B15">
            <v>297700</v>
          </cell>
          <cell r="C15">
            <v>258847</v>
          </cell>
          <cell r="D15">
            <v>216521</v>
          </cell>
          <cell r="E15">
            <v>264552</v>
          </cell>
          <cell r="F15">
            <v>138180</v>
          </cell>
          <cell r="G15">
            <v>155901</v>
          </cell>
          <cell r="H15">
            <v>241275</v>
          </cell>
          <cell r="I15">
            <v>238059</v>
          </cell>
          <cell r="J15">
            <v>222538</v>
          </cell>
          <cell r="K15">
            <v>224655</v>
          </cell>
          <cell r="L15">
            <v>231337</v>
          </cell>
          <cell r="M15">
            <v>227390</v>
          </cell>
          <cell r="N15">
            <v>-11915.9</v>
          </cell>
        </row>
        <row r="16">
          <cell r="A16">
            <v>2015</v>
          </cell>
          <cell r="B16">
            <v>324518</v>
          </cell>
          <cell r="C16">
            <v>283808</v>
          </cell>
          <cell r="D16">
            <v>232722</v>
          </cell>
          <cell r="E16">
            <v>298682</v>
          </cell>
          <cell r="F16">
            <v>183663</v>
          </cell>
          <cell r="G16">
            <v>152968</v>
          </cell>
          <cell r="H16">
            <v>269184</v>
          </cell>
          <cell r="I16">
            <v>269866</v>
          </cell>
          <cell r="J16">
            <v>249090</v>
          </cell>
          <cell r="K16">
            <v>249159</v>
          </cell>
          <cell r="L16">
            <v>252162</v>
          </cell>
          <cell r="M16">
            <v>261013</v>
          </cell>
          <cell r="N16">
            <v>19988.419999999998</v>
          </cell>
        </row>
        <row r="17">
          <cell r="A17">
            <v>2016</v>
          </cell>
          <cell r="B17">
            <v>369392</v>
          </cell>
          <cell r="C17">
            <v>312177</v>
          </cell>
          <cell r="D17">
            <v>263638</v>
          </cell>
          <cell r="E17">
            <v>327228</v>
          </cell>
          <cell r="F17">
            <v>144600</v>
          </cell>
          <cell r="G17">
            <v>256741</v>
          </cell>
          <cell r="H17">
            <v>304727</v>
          </cell>
          <cell r="I17">
            <v>290805</v>
          </cell>
          <cell r="J17">
            <v>273729</v>
          </cell>
          <cell r="K17">
            <v>284181</v>
          </cell>
          <cell r="L17">
            <v>285417</v>
          </cell>
          <cell r="M17">
            <v>287332</v>
          </cell>
          <cell r="N17">
            <v>39286.300000000003</v>
          </cell>
        </row>
        <row r="18">
          <cell r="A18">
            <v>2017</v>
          </cell>
          <cell r="B18">
            <v>398183</v>
          </cell>
          <cell r="C18">
            <v>350751</v>
          </cell>
          <cell r="D18">
            <v>283346</v>
          </cell>
          <cell r="E18">
            <v>343823</v>
          </cell>
          <cell r="F18">
            <v>161659</v>
          </cell>
          <cell r="G18">
            <v>256674</v>
          </cell>
          <cell r="H18">
            <v>328939</v>
          </cell>
          <cell r="I18">
            <v>329001</v>
          </cell>
          <cell r="J18">
            <v>301842</v>
          </cell>
          <cell r="K18">
            <v>311067</v>
          </cell>
          <cell r="L18">
            <v>314380</v>
          </cell>
          <cell r="M18">
            <v>314452</v>
          </cell>
          <cell r="N18">
            <v>26679.11</v>
          </cell>
        </row>
        <row r="19">
          <cell r="B19">
            <v>440011</v>
          </cell>
          <cell r="C19">
            <v>366486</v>
          </cell>
          <cell r="D19">
            <v>325995</v>
          </cell>
          <cell r="E19">
            <v>338345</v>
          </cell>
          <cell r="F19">
            <v>208809</v>
          </cell>
          <cell r="G19">
            <v>307074</v>
          </cell>
          <cell r="H19">
            <v>379496</v>
          </cell>
          <cell r="I19">
            <v>367026</v>
          </cell>
          <cell r="J19">
            <v>352824</v>
          </cell>
          <cell r="K19">
            <v>350014</v>
          </cell>
          <cell r="L19">
            <v>349858</v>
          </cell>
          <cell r="M19">
            <v>364096</v>
          </cell>
          <cell r="N19">
            <v>36901.949999999997</v>
          </cell>
        </row>
      </sheetData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dielová daň (2)"/>
      <sheetName val="podielová daň"/>
      <sheetName val="NŠZ"/>
      <sheetName val="ŠŠZ"/>
      <sheetName val="porovnanie "/>
      <sheetName val="výnos dane (2)"/>
      <sheetName val="Hárok1"/>
    </sheetNames>
    <sheetDataSet>
      <sheetData sheetId="0"/>
      <sheetData sheetId="1">
        <row r="7">
          <cell r="C7">
            <v>624554</v>
          </cell>
        </row>
        <row r="8">
          <cell r="C8">
            <v>569266</v>
          </cell>
        </row>
        <row r="9">
          <cell r="C9">
            <v>425048</v>
          </cell>
        </row>
        <row r="10">
          <cell r="C10">
            <v>30599.71</v>
          </cell>
        </row>
        <row r="11">
          <cell r="C11">
            <v>765353</v>
          </cell>
        </row>
        <row r="12">
          <cell r="C12">
            <v>126286</v>
          </cell>
        </row>
        <row r="13">
          <cell r="C13">
            <v>285431</v>
          </cell>
        </row>
        <row r="14">
          <cell r="C14">
            <v>484892</v>
          </cell>
        </row>
        <row r="15">
          <cell r="C15">
            <v>414220</v>
          </cell>
        </row>
        <row r="16">
          <cell r="C16">
            <v>399192</v>
          </cell>
        </row>
        <row r="17">
          <cell r="C17">
            <v>415614</v>
          </cell>
        </row>
        <row r="18">
          <cell r="C18">
            <v>423474</v>
          </cell>
        </row>
        <row r="19">
          <cell r="C19">
            <v>421397</v>
          </cell>
        </row>
      </sheetData>
      <sheetData sheetId="2">
        <row r="10">
          <cell r="E10">
            <v>52038</v>
          </cell>
        </row>
        <row r="11">
          <cell r="E11">
            <v>52038</v>
          </cell>
        </row>
        <row r="12">
          <cell r="E12">
            <v>52038</v>
          </cell>
        </row>
        <row r="13">
          <cell r="E13">
            <v>61605</v>
          </cell>
        </row>
        <row r="14">
          <cell r="E14">
            <v>54424</v>
          </cell>
        </row>
        <row r="15">
          <cell r="E15">
            <v>54424</v>
          </cell>
        </row>
        <row r="16">
          <cell r="E16">
            <v>54424</v>
          </cell>
        </row>
        <row r="17">
          <cell r="E17">
            <v>54424</v>
          </cell>
        </row>
        <row r="18">
          <cell r="E18">
            <v>54424</v>
          </cell>
        </row>
        <row r="19">
          <cell r="E19">
            <v>54424</v>
          </cell>
        </row>
        <row r="20">
          <cell r="E20">
            <v>54424</v>
          </cell>
        </row>
        <row r="21">
          <cell r="E21">
            <v>54424</v>
          </cell>
        </row>
      </sheetData>
      <sheetData sheetId="3">
        <row r="11">
          <cell r="N11">
            <v>163916</v>
          </cell>
        </row>
        <row r="12">
          <cell r="N12">
            <v>162488</v>
          </cell>
        </row>
        <row r="13">
          <cell r="N13">
            <v>162488</v>
          </cell>
        </row>
        <row r="14">
          <cell r="N14">
            <v>180983</v>
          </cell>
        </row>
        <row r="15">
          <cell r="N15">
            <v>162488</v>
          </cell>
        </row>
        <row r="16">
          <cell r="N16">
            <v>162488</v>
          </cell>
        </row>
        <row r="17">
          <cell r="N17">
            <v>163612</v>
          </cell>
        </row>
        <row r="18">
          <cell r="N18">
            <v>165836</v>
          </cell>
        </row>
        <row r="19">
          <cell r="N19">
            <v>162488</v>
          </cell>
        </row>
        <row r="20">
          <cell r="N20">
            <v>165886</v>
          </cell>
        </row>
        <row r="21">
          <cell r="N21">
            <v>162488</v>
          </cell>
        </row>
        <row r="22">
          <cell r="N22">
            <v>177495</v>
          </cell>
        </row>
      </sheetData>
      <sheetData sheetId="4">
        <row r="5">
          <cell r="A5" t="str">
            <v>Rok</v>
          </cell>
          <cell r="B5" t="str">
            <v>január</v>
          </cell>
          <cell r="C5" t="str">
            <v>február</v>
          </cell>
          <cell r="D5" t="str">
            <v>marec</v>
          </cell>
          <cell r="E5" t="str">
            <v>apríl</v>
          </cell>
          <cell r="F5" t="str">
            <v>máj</v>
          </cell>
          <cell r="G5" t="str">
            <v>jún</v>
          </cell>
          <cell r="H5" t="str">
            <v>júl</v>
          </cell>
          <cell r="I5" t="str">
            <v>august</v>
          </cell>
          <cell r="J5" t="str">
            <v>september</v>
          </cell>
          <cell r="K5" t="str">
            <v>október</v>
          </cell>
          <cell r="L5" t="str">
            <v>november</v>
          </cell>
          <cell r="M5" t="str">
            <v>december</v>
          </cell>
          <cell r="N5" t="str">
            <v>dorovnanie</v>
          </cell>
        </row>
        <row r="6">
          <cell r="A6">
            <v>2005</v>
          </cell>
          <cell r="B6">
            <v>143661.16</v>
          </cell>
          <cell r="C6">
            <v>202082.22</v>
          </cell>
          <cell r="D6">
            <v>129514.04</v>
          </cell>
          <cell r="E6">
            <v>262526.78999999998</v>
          </cell>
          <cell r="F6">
            <v>202736.37</v>
          </cell>
          <cell r="G6">
            <v>50146.29</v>
          </cell>
          <cell r="H6">
            <v>153615.60999999999</v>
          </cell>
          <cell r="I6">
            <v>180702.62</v>
          </cell>
          <cell r="J6">
            <v>145498.9</v>
          </cell>
          <cell r="K6">
            <v>162257.29</v>
          </cell>
          <cell r="L6">
            <v>164809.82999999999</v>
          </cell>
          <cell r="M6">
            <v>155932.32</v>
          </cell>
          <cell r="N6">
            <v>0</v>
          </cell>
        </row>
        <row r="7">
          <cell r="A7">
            <v>2006</v>
          </cell>
          <cell r="B7">
            <v>253313.58</v>
          </cell>
          <cell r="C7">
            <v>213991.97</v>
          </cell>
          <cell r="D7">
            <v>143848.37</v>
          </cell>
          <cell r="E7">
            <v>252332.37</v>
          </cell>
          <cell r="F7">
            <v>170773.35</v>
          </cell>
          <cell r="G7">
            <v>26478.76</v>
          </cell>
          <cell r="H7">
            <v>178074.39</v>
          </cell>
          <cell r="I7">
            <v>188472.42</v>
          </cell>
          <cell r="J7">
            <v>165313.01999999999</v>
          </cell>
          <cell r="K7">
            <v>171592.64</v>
          </cell>
          <cell r="L7">
            <v>183134.04</v>
          </cell>
          <cell r="M7">
            <v>182772.46</v>
          </cell>
          <cell r="N7">
            <v>116641.9</v>
          </cell>
        </row>
        <row r="8">
          <cell r="A8">
            <v>2007</v>
          </cell>
          <cell r="B8">
            <v>269742.12</v>
          </cell>
          <cell r="C8">
            <v>228563.63</v>
          </cell>
          <cell r="D8">
            <v>162363.26999999999</v>
          </cell>
          <cell r="E8">
            <v>233390.92</v>
          </cell>
          <cell r="F8">
            <v>232693.62</v>
          </cell>
          <cell r="G8">
            <v>21423.89</v>
          </cell>
          <cell r="H8">
            <v>188255.13</v>
          </cell>
          <cell r="I8">
            <v>211266.45</v>
          </cell>
          <cell r="J8">
            <v>184705.01</v>
          </cell>
          <cell r="K8">
            <v>195210.25</v>
          </cell>
          <cell r="L8">
            <v>206070.24</v>
          </cell>
          <cell r="M8">
            <v>201237.14</v>
          </cell>
          <cell r="N8">
            <v>19256.54</v>
          </cell>
        </row>
        <row r="9">
          <cell r="A9">
            <v>2008</v>
          </cell>
          <cell r="B9">
            <v>313339.84000000003</v>
          </cell>
          <cell r="C9">
            <v>261941.35</v>
          </cell>
          <cell r="D9">
            <v>195960.3</v>
          </cell>
          <cell r="E9">
            <v>302535.75</v>
          </cell>
          <cell r="F9">
            <v>213886.58</v>
          </cell>
          <cell r="G9">
            <v>132816.87</v>
          </cell>
          <cell r="H9">
            <v>226465.21</v>
          </cell>
          <cell r="I9">
            <v>249186.35</v>
          </cell>
          <cell r="J9">
            <v>216064.76</v>
          </cell>
          <cell r="K9">
            <v>229690.37</v>
          </cell>
          <cell r="L9">
            <v>237204.81</v>
          </cell>
          <cell r="M9">
            <v>224744.9</v>
          </cell>
          <cell r="N9">
            <v>41158.239999999998</v>
          </cell>
        </row>
        <row r="10">
          <cell r="A10">
            <v>2009</v>
          </cell>
          <cell r="B10">
            <v>360664</v>
          </cell>
          <cell r="C10">
            <v>245807</v>
          </cell>
          <cell r="D10">
            <v>215731</v>
          </cell>
          <cell r="E10">
            <v>349057</v>
          </cell>
          <cell r="F10">
            <v>135228</v>
          </cell>
          <cell r="G10">
            <v>120488</v>
          </cell>
          <cell r="H10">
            <v>192765</v>
          </cell>
          <cell r="I10">
            <v>211486</v>
          </cell>
          <cell r="J10">
            <v>182700</v>
          </cell>
          <cell r="K10">
            <v>194085</v>
          </cell>
          <cell r="L10">
            <v>198783</v>
          </cell>
          <cell r="M10">
            <v>187232</v>
          </cell>
          <cell r="N10">
            <v>49619.03</v>
          </cell>
        </row>
        <row r="11">
          <cell r="A11">
            <v>2010</v>
          </cell>
          <cell r="B11">
            <v>290047</v>
          </cell>
          <cell r="C11">
            <v>227179</v>
          </cell>
          <cell r="D11">
            <v>179997</v>
          </cell>
          <cell r="E11">
            <v>243473</v>
          </cell>
          <cell r="F11">
            <v>68463</v>
          </cell>
          <cell r="G11">
            <v>29514</v>
          </cell>
          <cell r="H11">
            <v>188375</v>
          </cell>
          <cell r="I11">
            <v>209950</v>
          </cell>
          <cell r="J11">
            <v>193666</v>
          </cell>
          <cell r="K11">
            <v>195649</v>
          </cell>
          <cell r="L11">
            <v>203189</v>
          </cell>
          <cell r="M11">
            <v>199637</v>
          </cell>
          <cell r="N11">
            <v>-70554.13</v>
          </cell>
        </row>
        <row r="12">
          <cell r="A12">
            <v>2011</v>
          </cell>
          <cell r="B12">
            <v>290050</v>
          </cell>
          <cell r="C12">
            <v>249508</v>
          </cell>
          <cell r="D12">
            <v>194748</v>
          </cell>
          <cell r="E12">
            <v>257717</v>
          </cell>
          <cell r="F12">
            <v>96082</v>
          </cell>
          <cell r="G12">
            <v>80868</v>
          </cell>
          <cell r="H12">
            <v>220373</v>
          </cell>
          <cell r="I12">
            <v>227633</v>
          </cell>
          <cell r="J12">
            <v>216812</v>
          </cell>
          <cell r="K12">
            <v>225214</v>
          </cell>
          <cell r="L12">
            <v>229256</v>
          </cell>
          <cell r="M12">
            <v>217622</v>
          </cell>
          <cell r="N12">
            <v>8085.98</v>
          </cell>
        </row>
        <row r="13">
          <cell r="A13">
            <v>2012</v>
          </cell>
          <cell r="B13">
            <v>308779</v>
          </cell>
          <cell r="C13">
            <v>217097</v>
          </cell>
          <cell r="D13">
            <v>197617</v>
          </cell>
          <cell r="E13">
            <v>236874</v>
          </cell>
          <cell r="F13">
            <v>209870</v>
          </cell>
          <cell r="G13">
            <v>63262</v>
          </cell>
          <cell r="H13">
            <v>227105</v>
          </cell>
          <cell r="I13">
            <v>221679</v>
          </cell>
          <cell r="J13">
            <v>211039</v>
          </cell>
          <cell r="K13">
            <v>217340</v>
          </cell>
          <cell r="L13">
            <v>209925</v>
          </cell>
          <cell r="M13">
            <v>212238</v>
          </cell>
          <cell r="N13">
            <v>19932.93</v>
          </cell>
        </row>
        <row r="14">
          <cell r="A14">
            <v>2013</v>
          </cell>
          <cell r="B14">
            <v>306268</v>
          </cell>
          <cell r="C14">
            <v>256528</v>
          </cell>
          <cell r="D14">
            <v>200277</v>
          </cell>
          <cell r="E14">
            <v>235547</v>
          </cell>
          <cell r="F14">
            <v>153343</v>
          </cell>
          <cell r="G14">
            <v>131050</v>
          </cell>
          <cell r="H14">
            <v>208708</v>
          </cell>
          <cell r="I14">
            <v>215058</v>
          </cell>
          <cell r="J14">
            <v>211911</v>
          </cell>
          <cell r="K14">
            <v>209795</v>
          </cell>
          <cell r="L14">
            <v>214567</v>
          </cell>
          <cell r="M14">
            <v>210844</v>
          </cell>
          <cell r="N14">
            <v>22420.82</v>
          </cell>
        </row>
        <row r="15">
          <cell r="A15">
            <v>2014</v>
          </cell>
          <cell r="B15">
            <v>297700</v>
          </cell>
          <cell r="C15">
            <v>258847</v>
          </cell>
          <cell r="D15">
            <v>216521</v>
          </cell>
          <cell r="E15">
            <v>264552</v>
          </cell>
          <cell r="F15">
            <v>138180</v>
          </cell>
          <cell r="G15">
            <v>155901</v>
          </cell>
          <cell r="H15">
            <v>241275</v>
          </cell>
          <cell r="I15">
            <v>238059</v>
          </cell>
          <cell r="J15">
            <v>222538</v>
          </cell>
          <cell r="K15">
            <v>224655</v>
          </cell>
          <cell r="L15">
            <v>231337</v>
          </cell>
          <cell r="M15">
            <v>227390</v>
          </cell>
          <cell r="N15">
            <v>-11915.9</v>
          </cell>
        </row>
        <row r="16">
          <cell r="A16">
            <v>2015</v>
          </cell>
          <cell r="B16">
            <v>324518</v>
          </cell>
          <cell r="C16">
            <v>283808</v>
          </cell>
          <cell r="D16">
            <v>232722</v>
          </cell>
          <cell r="E16">
            <v>298682</v>
          </cell>
          <cell r="F16">
            <v>183663</v>
          </cell>
          <cell r="G16">
            <v>152968</v>
          </cell>
          <cell r="H16">
            <v>269184</v>
          </cell>
          <cell r="I16">
            <v>269866</v>
          </cell>
          <cell r="J16">
            <v>249090</v>
          </cell>
          <cell r="K16">
            <v>249159</v>
          </cell>
          <cell r="L16">
            <v>252162</v>
          </cell>
          <cell r="M16">
            <v>261013</v>
          </cell>
          <cell r="N16">
            <v>19988.419999999998</v>
          </cell>
        </row>
        <row r="17">
          <cell r="A17">
            <v>2016</v>
          </cell>
          <cell r="B17">
            <v>369392</v>
          </cell>
          <cell r="C17">
            <v>312177</v>
          </cell>
          <cell r="D17">
            <v>263638</v>
          </cell>
          <cell r="E17">
            <v>327228</v>
          </cell>
          <cell r="F17">
            <v>144600</v>
          </cell>
          <cell r="G17">
            <v>256741</v>
          </cell>
          <cell r="H17">
            <v>304727</v>
          </cell>
          <cell r="I17">
            <v>290805</v>
          </cell>
          <cell r="J17">
            <v>273729</v>
          </cell>
          <cell r="K17">
            <v>284181</v>
          </cell>
          <cell r="L17">
            <v>285417</v>
          </cell>
          <cell r="M17">
            <v>287332</v>
          </cell>
          <cell r="N17">
            <v>39286.300000000003</v>
          </cell>
        </row>
        <row r="18">
          <cell r="A18">
            <v>2017</v>
          </cell>
          <cell r="B18">
            <v>398183</v>
          </cell>
          <cell r="C18">
            <v>350751</v>
          </cell>
          <cell r="D18">
            <v>283346</v>
          </cell>
          <cell r="E18">
            <v>343823</v>
          </cell>
          <cell r="F18">
            <v>161659</v>
          </cell>
          <cell r="G18">
            <v>256674</v>
          </cell>
          <cell r="H18">
            <v>328939</v>
          </cell>
          <cell r="I18">
            <v>329001</v>
          </cell>
          <cell r="J18">
            <v>301842</v>
          </cell>
          <cell r="K18">
            <v>311067</v>
          </cell>
          <cell r="L18">
            <v>314380</v>
          </cell>
          <cell r="M18">
            <v>314452</v>
          </cell>
          <cell r="N18">
            <v>26679.11</v>
          </cell>
        </row>
        <row r="19">
          <cell r="B19">
            <v>440011</v>
          </cell>
          <cell r="C19">
            <v>366486</v>
          </cell>
          <cell r="D19">
            <v>325995</v>
          </cell>
          <cell r="E19">
            <v>338345</v>
          </cell>
          <cell r="F19">
            <v>208809</v>
          </cell>
          <cell r="G19">
            <v>307074</v>
          </cell>
          <cell r="H19">
            <v>379496</v>
          </cell>
          <cell r="I19">
            <v>367026</v>
          </cell>
          <cell r="J19">
            <v>352824</v>
          </cell>
          <cell r="K19">
            <v>350014</v>
          </cell>
          <cell r="L19">
            <v>349858</v>
          </cell>
          <cell r="M19">
            <v>364096</v>
          </cell>
          <cell r="N19">
            <v>36901.949999999997</v>
          </cell>
        </row>
        <row r="25">
          <cell r="B25">
            <v>1.110264929505606</v>
          </cell>
          <cell r="C25">
            <v>1.1773248539372319</v>
          </cell>
          <cell r="D25">
            <v>1.0601260534592372</v>
          </cell>
          <cell r="E25">
            <v>1.7957728468290486</v>
          </cell>
        </row>
      </sheetData>
      <sheetData sheetId="5"/>
      <sheetData sheetId="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ývoj k 31.12."/>
      <sheetName val="Pohľ. k 31.12."/>
      <sheetName val="Vývoj k 30.09."/>
      <sheetName val="Pohľ. k 30.09.  "/>
      <sheetName val="Vývoj k 30.06. "/>
      <sheetName val="Pohľ. k 30.06. "/>
      <sheetName val="Vývoj k 31.03."/>
      <sheetName val="Pohľ. k 31.03."/>
    </sheetNames>
    <sheetDataSet>
      <sheetData sheetId="0"/>
      <sheetData sheetId="1"/>
      <sheetData sheetId="2"/>
      <sheetData sheetId="3"/>
      <sheetData sheetId="4"/>
      <sheetData sheetId="5">
        <row r="13">
          <cell r="C13">
            <v>151992.14000000001</v>
          </cell>
        </row>
        <row r="152">
          <cell r="C152">
            <v>38633.639999999985</v>
          </cell>
        </row>
        <row r="321">
          <cell r="C321">
            <v>1010.08</v>
          </cell>
        </row>
      </sheetData>
      <sheetData sheetId="6"/>
      <sheetData sheetId="7"/>
    </sheetDataSet>
  </externalBook>
</externalLink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X64"/>
  <sheetViews>
    <sheetView topLeftCell="A49" workbookViewId="0">
      <selection activeCell="F66" sqref="F66"/>
    </sheetView>
  </sheetViews>
  <sheetFormatPr defaultColWidth="18.140625" defaultRowHeight="12.75" x14ac:dyDescent="0.2"/>
  <cols>
    <col min="1" max="1" width="18.7109375" style="15" customWidth="1"/>
    <col min="2" max="2" width="9.7109375" style="15" customWidth="1"/>
    <col min="3" max="7" width="9.7109375" style="327" customWidth="1"/>
    <col min="8" max="8" width="10.140625" style="15" customWidth="1"/>
    <col min="9" max="9" width="10.140625" style="327" customWidth="1"/>
    <col min="10" max="10" width="9.7109375" style="196" customWidth="1"/>
    <col min="11" max="11" width="9.7109375" style="327" customWidth="1"/>
    <col min="12" max="12" width="9.7109375" style="15" customWidth="1"/>
    <col min="13" max="13" width="9.7109375" style="327" customWidth="1"/>
    <col min="14" max="14" width="10.140625" style="15" customWidth="1"/>
    <col min="15" max="15" width="10.140625" style="327" customWidth="1"/>
    <col min="16" max="16" width="10.28515625" style="327" customWidth="1"/>
    <col min="17" max="17" width="10.28515625" style="16" customWidth="1"/>
    <col min="18" max="18" width="10.28515625" style="327" customWidth="1"/>
    <col min="19" max="19" width="10.28515625" style="16" customWidth="1"/>
    <col min="20" max="21" width="10.28515625" style="15" customWidth="1"/>
    <col min="22" max="22" width="15" style="275" customWidth="1"/>
    <col min="23" max="16384" width="18.140625" style="15"/>
  </cols>
  <sheetData>
    <row r="1" spans="1:22" s="676" customFormat="1" ht="15.75" customHeight="1" x14ac:dyDescent="0.25">
      <c r="A1" s="1244" t="s">
        <v>437</v>
      </c>
      <c r="B1" s="1244"/>
      <c r="C1" s="1244"/>
      <c r="D1" s="1244"/>
      <c r="E1" s="1244"/>
      <c r="F1" s="1244"/>
      <c r="G1" s="1244"/>
      <c r="H1" s="1244"/>
      <c r="I1" s="1244"/>
      <c r="J1" s="1244"/>
      <c r="K1" s="1244"/>
      <c r="L1" s="1244"/>
      <c r="M1" s="1244"/>
      <c r="N1" s="1244"/>
      <c r="O1" s="1244"/>
      <c r="P1" s="1244"/>
      <c r="Q1" s="1244"/>
      <c r="R1" s="866"/>
      <c r="S1" s="866"/>
      <c r="V1" s="274"/>
    </row>
    <row r="2" spans="1:22" s="676" customFormat="1" ht="16.5" thickBot="1" x14ac:dyDescent="0.3">
      <c r="A2" s="1244"/>
      <c r="B2" s="1244"/>
      <c r="C2" s="1244"/>
      <c r="D2" s="1244"/>
      <c r="E2" s="1244"/>
      <c r="F2" s="1244"/>
      <c r="G2" s="1244"/>
      <c r="H2" s="1244"/>
      <c r="I2" s="1244"/>
      <c r="J2" s="1244"/>
      <c r="K2" s="1244"/>
      <c r="L2" s="1244"/>
      <c r="M2" s="1244"/>
      <c r="N2" s="1244"/>
      <c r="O2" s="1244"/>
      <c r="P2" s="1244"/>
      <c r="Q2" s="1244"/>
      <c r="R2" s="866"/>
      <c r="S2" s="866"/>
      <c r="V2" s="274"/>
    </row>
    <row r="3" spans="1:22" ht="14.25" thickTop="1" thickBot="1" x14ac:dyDescent="0.25">
      <c r="A3" s="196" t="s">
        <v>20</v>
      </c>
      <c r="B3" s="677" t="s">
        <v>52</v>
      </c>
      <c r="C3" s="678" t="s">
        <v>145</v>
      </c>
      <c r="D3" s="677" t="s">
        <v>52</v>
      </c>
      <c r="E3" s="678" t="s">
        <v>145</v>
      </c>
      <c r="F3" s="677" t="s">
        <v>52</v>
      </c>
      <c r="G3" s="678" t="s">
        <v>145</v>
      </c>
      <c r="H3" s="677" t="s">
        <v>52</v>
      </c>
      <c r="I3" s="679" t="s">
        <v>145</v>
      </c>
      <c r="J3" s="680" t="s">
        <v>52</v>
      </c>
      <c r="K3" s="679" t="s">
        <v>145</v>
      </c>
      <c r="L3" s="680" t="s">
        <v>52</v>
      </c>
      <c r="M3" s="679" t="s">
        <v>145</v>
      </c>
      <c r="N3" s="680" t="s">
        <v>52</v>
      </c>
      <c r="O3" s="678" t="s">
        <v>145</v>
      </c>
      <c r="P3" s="677" t="s">
        <v>52</v>
      </c>
      <c r="Q3" s="678" t="s">
        <v>145</v>
      </c>
      <c r="R3" s="677" t="s">
        <v>52</v>
      </c>
      <c r="S3" s="678" t="s">
        <v>145</v>
      </c>
      <c r="T3" s="677" t="s">
        <v>52</v>
      </c>
      <c r="U3" s="678" t="s">
        <v>145</v>
      </c>
    </row>
    <row r="4" spans="1:22" s="196" customFormat="1" ht="13.5" customHeight="1" thickTop="1" x14ac:dyDescent="0.2">
      <c r="A4" s="1245" t="s">
        <v>8</v>
      </c>
      <c r="B4" s="1233" t="s">
        <v>429</v>
      </c>
      <c r="C4" s="1235" t="s">
        <v>429</v>
      </c>
      <c r="D4" s="1237" t="s">
        <v>401</v>
      </c>
      <c r="E4" s="1235" t="s">
        <v>401</v>
      </c>
      <c r="F4" s="1240" t="s">
        <v>147</v>
      </c>
      <c r="G4" s="1242" t="s">
        <v>147</v>
      </c>
      <c r="H4" s="1215" t="s">
        <v>11</v>
      </c>
      <c r="I4" s="1217" t="s">
        <v>11</v>
      </c>
      <c r="J4" s="1219" t="s">
        <v>10</v>
      </c>
      <c r="K4" s="1219" t="s">
        <v>10</v>
      </c>
      <c r="L4" s="1229" t="s">
        <v>9</v>
      </c>
      <c r="M4" s="1231" t="s">
        <v>9</v>
      </c>
      <c r="N4" s="1213" t="s">
        <v>24</v>
      </c>
      <c r="O4" s="1225" t="s">
        <v>24</v>
      </c>
      <c r="P4" s="1227" t="s">
        <v>47</v>
      </c>
      <c r="Q4" s="1221" t="s">
        <v>47</v>
      </c>
      <c r="R4" s="1223" t="s">
        <v>419</v>
      </c>
      <c r="S4" s="1247" t="s">
        <v>419</v>
      </c>
      <c r="T4" s="1249" t="s">
        <v>148</v>
      </c>
      <c r="U4" s="1251" t="s">
        <v>148</v>
      </c>
      <c r="V4" s="276"/>
    </row>
    <row r="5" spans="1:22" s="196" customFormat="1" ht="13.5" customHeight="1" thickBot="1" x14ac:dyDescent="0.25">
      <c r="A5" s="1246"/>
      <c r="B5" s="1234"/>
      <c r="C5" s="1236"/>
      <c r="D5" s="1238"/>
      <c r="E5" s="1239"/>
      <c r="F5" s="1241"/>
      <c r="G5" s="1243"/>
      <c r="H5" s="1216"/>
      <c r="I5" s="1218"/>
      <c r="J5" s="1220"/>
      <c r="K5" s="1220"/>
      <c r="L5" s="1230"/>
      <c r="M5" s="1232"/>
      <c r="N5" s="1214"/>
      <c r="O5" s="1226"/>
      <c r="P5" s="1228"/>
      <c r="Q5" s="1222"/>
      <c r="R5" s="1224"/>
      <c r="S5" s="1248"/>
      <c r="T5" s="1250"/>
      <c r="U5" s="1252"/>
      <c r="V5" s="276"/>
    </row>
    <row r="6" spans="1:22" s="196" customFormat="1" ht="14.25" thickTop="1" thickBot="1" x14ac:dyDescent="0.25">
      <c r="A6" s="681" t="s">
        <v>44</v>
      </c>
      <c r="B6" s="682">
        <f t="shared" ref="B6:O6" si="0">SUM(B7:B15)</f>
        <v>835822</v>
      </c>
      <c r="C6" s="683">
        <f t="shared" si="0"/>
        <v>827757.42999999993</v>
      </c>
      <c r="D6" s="941">
        <f t="shared" si="0"/>
        <v>224180</v>
      </c>
      <c r="E6" s="942">
        <f t="shared" si="0"/>
        <v>98230.25</v>
      </c>
      <c r="F6" s="684">
        <f t="shared" si="0"/>
        <v>653111</v>
      </c>
      <c r="G6" s="685">
        <f t="shared" si="0"/>
        <v>653111</v>
      </c>
      <c r="H6" s="686">
        <f t="shared" si="0"/>
        <v>1183643</v>
      </c>
      <c r="I6" s="687">
        <f t="shared" si="0"/>
        <v>1166337.77</v>
      </c>
      <c r="J6" s="943">
        <f t="shared" si="0"/>
        <v>583663</v>
      </c>
      <c r="K6" s="944">
        <f t="shared" si="0"/>
        <v>582483.24</v>
      </c>
      <c r="L6" s="688">
        <f t="shared" si="0"/>
        <v>247980</v>
      </c>
      <c r="M6" s="689">
        <f t="shared" si="0"/>
        <v>247962.4</v>
      </c>
      <c r="N6" s="690">
        <f t="shared" si="0"/>
        <v>411576</v>
      </c>
      <c r="O6" s="691">
        <f t="shared" si="0"/>
        <v>418381.04000000004</v>
      </c>
      <c r="P6" s="692">
        <f t="shared" ref="P6:Q35" si="1">SUM(H6+J6+L6+N6)</f>
        <v>2426862</v>
      </c>
      <c r="Q6" s="693">
        <f>SUM(Q7:Q15)</f>
        <v>2415164.4500000002</v>
      </c>
      <c r="R6" s="945">
        <f t="shared" ref="R6:S21" si="2">SUM(B6+D6)</f>
        <v>1060002</v>
      </c>
      <c r="S6" s="945">
        <f t="shared" si="2"/>
        <v>925987.67999999993</v>
      </c>
      <c r="T6" s="694">
        <f t="shared" ref="T6:U21" si="3">SUM(R6+F6+P6)</f>
        <v>4139975</v>
      </c>
      <c r="U6" s="946">
        <f t="shared" si="3"/>
        <v>3994263.13</v>
      </c>
      <c r="V6" s="276"/>
    </row>
    <row r="7" spans="1:22" s="708" customFormat="1" ht="13.5" thickTop="1" x14ac:dyDescent="0.2">
      <c r="A7" s="695" t="s">
        <v>317</v>
      </c>
      <c r="B7" s="696">
        <v>391398</v>
      </c>
      <c r="C7" s="697">
        <v>391397.27</v>
      </c>
      <c r="D7" s="947">
        <v>0</v>
      </c>
      <c r="E7" s="948"/>
      <c r="F7" s="698"/>
      <c r="G7" s="699"/>
      <c r="H7" s="700"/>
      <c r="I7" s="701"/>
      <c r="J7" s="949"/>
      <c r="K7" s="950"/>
      <c r="L7" s="702"/>
      <c r="M7" s="703"/>
      <c r="N7" s="704"/>
      <c r="O7" s="705"/>
      <c r="P7" s="706">
        <f t="shared" si="1"/>
        <v>0</v>
      </c>
      <c r="Q7" s="707">
        <f t="shared" si="1"/>
        <v>0</v>
      </c>
      <c r="R7" s="951">
        <f t="shared" si="2"/>
        <v>391398</v>
      </c>
      <c r="S7" s="951">
        <f t="shared" si="2"/>
        <v>391397.27</v>
      </c>
      <c r="T7" s="952">
        <f t="shared" si="3"/>
        <v>391398</v>
      </c>
      <c r="U7" s="953">
        <f t="shared" si="3"/>
        <v>391397.27</v>
      </c>
      <c r="V7" s="277"/>
    </row>
    <row r="8" spans="1:22" ht="13.5" x14ac:dyDescent="0.25">
      <c r="A8" s="709" t="s">
        <v>40</v>
      </c>
      <c r="B8" s="696">
        <v>2300</v>
      </c>
      <c r="C8" s="697">
        <v>2300</v>
      </c>
      <c r="D8" s="947">
        <v>56460</v>
      </c>
      <c r="E8" s="948">
        <v>56460</v>
      </c>
      <c r="F8" s="698">
        <v>653111</v>
      </c>
      <c r="G8" s="699">
        <v>653111</v>
      </c>
      <c r="H8" s="700">
        <v>992844</v>
      </c>
      <c r="I8" s="701">
        <v>992844</v>
      </c>
      <c r="J8" s="954">
        <v>550703</v>
      </c>
      <c r="K8" s="950">
        <v>550703</v>
      </c>
      <c r="L8" s="702">
        <v>203280</v>
      </c>
      <c r="M8" s="703">
        <v>203280</v>
      </c>
      <c r="N8" s="704">
        <v>245829</v>
      </c>
      <c r="O8" s="705">
        <v>245829</v>
      </c>
      <c r="P8" s="706">
        <f t="shared" si="1"/>
        <v>1992656</v>
      </c>
      <c r="Q8" s="710">
        <f t="shared" si="1"/>
        <v>1992656</v>
      </c>
      <c r="R8" s="951">
        <f t="shared" si="2"/>
        <v>58760</v>
      </c>
      <c r="S8" s="951">
        <f t="shared" si="2"/>
        <v>58760</v>
      </c>
      <c r="T8" s="711">
        <f t="shared" si="3"/>
        <v>2704527</v>
      </c>
      <c r="U8" s="955">
        <f t="shared" si="3"/>
        <v>2704527</v>
      </c>
    </row>
    <row r="9" spans="1:22" x14ac:dyDescent="0.2">
      <c r="A9" s="695" t="s">
        <v>318</v>
      </c>
      <c r="B9" s="696">
        <v>228400</v>
      </c>
      <c r="C9" s="697">
        <v>205760.46</v>
      </c>
      <c r="D9" s="947"/>
      <c r="E9" s="948"/>
      <c r="F9" s="698"/>
      <c r="G9" s="699"/>
      <c r="H9" s="700">
        <v>100500</v>
      </c>
      <c r="I9" s="701">
        <v>95626.77</v>
      </c>
      <c r="J9" s="954"/>
      <c r="K9" s="950"/>
      <c r="L9" s="702"/>
      <c r="M9" s="703"/>
      <c r="N9" s="704">
        <v>30454</v>
      </c>
      <c r="O9" s="705">
        <v>37383.269999999997</v>
      </c>
      <c r="P9" s="706">
        <f t="shared" si="1"/>
        <v>130954</v>
      </c>
      <c r="Q9" s="710">
        <f t="shared" si="1"/>
        <v>133010.04</v>
      </c>
      <c r="R9" s="951">
        <f t="shared" si="2"/>
        <v>228400</v>
      </c>
      <c r="S9" s="951">
        <f t="shared" si="2"/>
        <v>205760.46</v>
      </c>
      <c r="T9" s="711">
        <f t="shared" si="3"/>
        <v>359354</v>
      </c>
      <c r="U9" s="955">
        <f t="shared" si="3"/>
        <v>338770.5</v>
      </c>
    </row>
    <row r="10" spans="1:22" x14ac:dyDescent="0.2">
      <c r="A10" s="712" t="s">
        <v>319</v>
      </c>
      <c r="B10" s="696">
        <v>206700</v>
      </c>
      <c r="C10" s="697">
        <v>221275.7</v>
      </c>
      <c r="D10" s="947">
        <v>167720</v>
      </c>
      <c r="E10" s="948">
        <v>41770.25</v>
      </c>
      <c r="F10" s="698"/>
      <c r="G10" s="699"/>
      <c r="H10" s="700">
        <v>5500</v>
      </c>
      <c r="I10" s="701">
        <v>5500</v>
      </c>
      <c r="J10" s="954"/>
      <c r="K10" s="950"/>
      <c r="L10" s="702"/>
      <c r="M10" s="703"/>
      <c r="N10" s="704">
        <v>39960</v>
      </c>
      <c r="O10" s="705">
        <v>43717.83</v>
      </c>
      <c r="P10" s="706">
        <f t="shared" si="1"/>
        <v>45460</v>
      </c>
      <c r="Q10" s="710">
        <f t="shared" si="1"/>
        <v>49217.83</v>
      </c>
      <c r="R10" s="951">
        <f t="shared" si="2"/>
        <v>374420</v>
      </c>
      <c r="S10" s="951">
        <f t="shared" si="2"/>
        <v>263045.95</v>
      </c>
      <c r="T10" s="711">
        <f t="shared" si="3"/>
        <v>419880</v>
      </c>
      <c r="U10" s="955">
        <f t="shared" si="3"/>
        <v>312263.78000000003</v>
      </c>
    </row>
    <row r="11" spans="1:22" x14ac:dyDescent="0.2">
      <c r="A11" s="712" t="s">
        <v>430</v>
      </c>
      <c r="B11" s="713"/>
      <c r="C11" s="714"/>
      <c r="D11" s="956"/>
      <c r="E11" s="957"/>
      <c r="F11" s="715"/>
      <c r="G11" s="716"/>
      <c r="H11" s="717">
        <v>61000</v>
      </c>
      <c r="I11" s="718">
        <v>48928</v>
      </c>
      <c r="J11" s="958">
        <v>28845</v>
      </c>
      <c r="K11" s="959">
        <v>28174.240000000002</v>
      </c>
      <c r="L11" s="719">
        <v>44600</v>
      </c>
      <c r="M11" s="720">
        <v>44582.400000000001</v>
      </c>
      <c r="N11" s="721">
        <v>26000</v>
      </c>
      <c r="O11" s="722">
        <v>23540</v>
      </c>
      <c r="P11" s="706">
        <f t="shared" si="1"/>
        <v>160445</v>
      </c>
      <c r="Q11" s="710">
        <f t="shared" si="1"/>
        <v>145224.64000000001</v>
      </c>
      <c r="R11" s="951">
        <f t="shared" si="2"/>
        <v>0</v>
      </c>
      <c r="S11" s="951">
        <f t="shared" si="2"/>
        <v>0</v>
      </c>
      <c r="T11" s="711">
        <f t="shared" si="3"/>
        <v>160445</v>
      </c>
      <c r="U11" s="955">
        <f t="shared" si="3"/>
        <v>145224.64000000001</v>
      </c>
    </row>
    <row r="12" spans="1:22" x14ac:dyDescent="0.2">
      <c r="A12" s="712" t="s">
        <v>431</v>
      </c>
      <c r="B12" s="723"/>
      <c r="C12" s="724"/>
      <c r="D12" s="960"/>
      <c r="E12" s="961"/>
      <c r="F12" s="725"/>
      <c r="G12" s="726"/>
      <c r="H12" s="727"/>
      <c r="I12" s="728"/>
      <c r="J12" s="962"/>
      <c r="K12" s="963"/>
      <c r="L12" s="729"/>
      <c r="M12" s="730"/>
      <c r="N12" s="731">
        <v>301</v>
      </c>
      <c r="O12" s="732">
        <v>138.76</v>
      </c>
      <c r="P12" s="706">
        <f t="shared" si="1"/>
        <v>301</v>
      </c>
      <c r="Q12" s="710">
        <f t="shared" si="1"/>
        <v>138.76</v>
      </c>
      <c r="R12" s="951">
        <f t="shared" si="2"/>
        <v>0</v>
      </c>
      <c r="S12" s="951">
        <f t="shared" si="2"/>
        <v>0</v>
      </c>
      <c r="T12" s="711">
        <f t="shared" si="3"/>
        <v>301</v>
      </c>
      <c r="U12" s="955">
        <f t="shared" si="3"/>
        <v>138.76</v>
      </c>
    </row>
    <row r="13" spans="1:22" x14ac:dyDescent="0.2">
      <c r="A13" s="712" t="s">
        <v>432</v>
      </c>
      <c r="B13" s="723"/>
      <c r="C13" s="724"/>
      <c r="D13" s="960"/>
      <c r="E13" s="961"/>
      <c r="F13" s="725"/>
      <c r="G13" s="726"/>
      <c r="H13" s="727"/>
      <c r="I13" s="728"/>
      <c r="J13" s="962"/>
      <c r="K13" s="963"/>
      <c r="L13" s="729"/>
      <c r="M13" s="730"/>
      <c r="N13" s="731"/>
      <c r="O13" s="732"/>
      <c r="P13" s="706">
        <f t="shared" si="1"/>
        <v>0</v>
      </c>
      <c r="Q13" s="710">
        <f t="shared" si="1"/>
        <v>0</v>
      </c>
      <c r="R13" s="951">
        <f t="shared" si="2"/>
        <v>0</v>
      </c>
      <c r="S13" s="951">
        <f t="shared" si="2"/>
        <v>0</v>
      </c>
      <c r="T13" s="711">
        <f t="shared" si="3"/>
        <v>0</v>
      </c>
      <c r="U13" s="955">
        <f t="shared" si="3"/>
        <v>0</v>
      </c>
    </row>
    <row r="14" spans="1:22" x14ac:dyDescent="0.2">
      <c r="A14" s="712" t="s">
        <v>375</v>
      </c>
      <c r="B14" s="723"/>
      <c r="C14" s="724"/>
      <c r="D14" s="960"/>
      <c r="E14" s="961"/>
      <c r="F14" s="725"/>
      <c r="G14" s="726"/>
      <c r="H14" s="727">
        <v>720</v>
      </c>
      <c r="I14" s="728">
        <v>360</v>
      </c>
      <c r="J14" s="962">
        <v>4115</v>
      </c>
      <c r="K14" s="963">
        <v>3606</v>
      </c>
      <c r="L14" s="729">
        <v>100</v>
      </c>
      <c r="M14" s="730">
        <v>100</v>
      </c>
      <c r="N14" s="731">
        <v>6300</v>
      </c>
      <c r="O14" s="732">
        <v>5041</v>
      </c>
      <c r="P14" s="706">
        <f t="shared" si="1"/>
        <v>11235</v>
      </c>
      <c r="Q14" s="710">
        <f t="shared" si="1"/>
        <v>9107</v>
      </c>
      <c r="R14" s="951">
        <f t="shared" si="2"/>
        <v>0</v>
      </c>
      <c r="S14" s="951">
        <f t="shared" si="2"/>
        <v>0</v>
      </c>
      <c r="T14" s="711">
        <f t="shared" si="3"/>
        <v>11235</v>
      </c>
      <c r="U14" s="955">
        <f t="shared" si="3"/>
        <v>9107</v>
      </c>
    </row>
    <row r="15" spans="1:22" ht="13.5" thickBot="1" x14ac:dyDescent="0.25">
      <c r="A15" s="757" t="s">
        <v>303</v>
      </c>
      <c r="B15" s="723">
        <v>7024</v>
      </c>
      <c r="C15" s="724">
        <v>7024</v>
      </c>
      <c r="D15" s="960"/>
      <c r="E15" s="961"/>
      <c r="F15" s="725"/>
      <c r="G15" s="726"/>
      <c r="H15" s="727">
        <v>23079</v>
      </c>
      <c r="I15" s="728">
        <v>23079</v>
      </c>
      <c r="J15" s="962"/>
      <c r="K15" s="963"/>
      <c r="L15" s="729"/>
      <c r="M15" s="730"/>
      <c r="N15" s="731">
        <v>62732</v>
      </c>
      <c r="O15" s="732">
        <v>62731.18</v>
      </c>
      <c r="P15" s="733">
        <f t="shared" si="1"/>
        <v>85811</v>
      </c>
      <c r="Q15" s="710">
        <f t="shared" si="1"/>
        <v>85810.18</v>
      </c>
      <c r="R15" s="951">
        <f t="shared" si="2"/>
        <v>7024</v>
      </c>
      <c r="S15" s="951">
        <f t="shared" si="2"/>
        <v>7024</v>
      </c>
      <c r="T15" s="964">
        <f t="shared" si="3"/>
        <v>92835</v>
      </c>
      <c r="U15" s="965">
        <f t="shared" si="3"/>
        <v>92834.18</v>
      </c>
    </row>
    <row r="16" spans="1:22" ht="14.25" thickTop="1" thickBot="1" x14ac:dyDescent="0.25">
      <c r="A16" s="681" t="s">
        <v>43</v>
      </c>
      <c r="B16" s="734">
        <f t="shared" ref="B16:O16" si="4">SUM(B17:B35)</f>
        <v>36100</v>
      </c>
      <c r="C16" s="735">
        <f t="shared" si="4"/>
        <v>36100</v>
      </c>
      <c r="D16" s="966">
        <f t="shared" si="4"/>
        <v>0</v>
      </c>
      <c r="E16" s="967">
        <f t="shared" si="4"/>
        <v>0</v>
      </c>
      <c r="F16" s="736">
        <f t="shared" si="4"/>
        <v>0</v>
      </c>
      <c r="G16" s="737">
        <f t="shared" si="4"/>
        <v>0</v>
      </c>
      <c r="H16" s="738">
        <f t="shared" si="4"/>
        <v>95475</v>
      </c>
      <c r="I16" s="739">
        <f t="shared" si="4"/>
        <v>88633.829999999987</v>
      </c>
      <c r="J16" s="968">
        <f t="shared" si="4"/>
        <v>0</v>
      </c>
      <c r="K16" s="969">
        <f t="shared" si="4"/>
        <v>0</v>
      </c>
      <c r="L16" s="740">
        <f t="shared" si="4"/>
        <v>3215</v>
      </c>
      <c r="M16" s="741">
        <f t="shared" si="4"/>
        <v>3215.2</v>
      </c>
      <c r="N16" s="742">
        <f t="shared" si="4"/>
        <v>1385674</v>
      </c>
      <c r="O16" s="743">
        <f t="shared" si="4"/>
        <v>1370116.5</v>
      </c>
      <c r="P16" s="744">
        <f t="shared" si="1"/>
        <v>1484364</v>
      </c>
      <c r="Q16" s="693">
        <f t="shared" si="1"/>
        <v>1461965.53</v>
      </c>
      <c r="R16" s="970">
        <f t="shared" si="2"/>
        <v>36100</v>
      </c>
      <c r="S16" s="970">
        <f t="shared" si="2"/>
        <v>36100</v>
      </c>
      <c r="T16" s="946">
        <f t="shared" si="3"/>
        <v>1520464</v>
      </c>
      <c r="U16" s="946">
        <f t="shared" si="3"/>
        <v>1498065.53</v>
      </c>
    </row>
    <row r="17" spans="1:22" s="708" customFormat="1" ht="13.5" thickTop="1" x14ac:dyDescent="0.2">
      <c r="A17" s="695" t="s">
        <v>23</v>
      </c>
      <c r="B17" s="696"/>
      <c r="C17" s="697"/>
      <c r="D17" s="947"/>
      <c r="E17" s="948"/>
      <c r="F17" s="698"/>
      <c r="G17" s="699"/>
      <c r="H17" s="745">
        <v>50249</v>
      </c>
      <c r="I17" s="746">
        <v>50249</v>
      </c>
      <c r="J17" s="949"/>
      <c r="K17" s="950"/>
      <c r="L17" s="702"/>
      <c r="M17" s="703"/>
      <c r="N17" s="704"/>
      <c r="O17" s="705"/>
      <c r="P17" s="706">
        <f t="shared" si="1"/>
        <v>50249</v>
      </c>
      <c r="Q17" s="707">
        <f t="shared" si="1"/>
        <v>50249</v>
      </c>
      <c r="R17" s="951">
        <f t="shared" si="2"/>
        <v>0</v>
      </c>
      <c r="S17" s="951">
        <f t="shared" si="2"/>
        <v>0</v>
      </c>
      <c r="T17" s="971">
        <f t="shared" si="3"/>
        <v>50249</v>
      </c>
      <c r="U17" s="972">
        <f t="shared" si="3"/>
        <v>50249</v>
      </c>
      <c r="V17" s="276"/>
    </row>
    <row r="18" spans="1:22" s="708" customFormat="1" x14ac:dyDescent="0.2">
      <c r="A18" s="695" t="s">
        <v>46</v>
      </c>
      <c r="B18" s="696"/>
      <c r="C18" s="697"/>
      <c r="D18" s="947"/>
      <c r="E18" s="948"/>
      <c r="F18" s="698"/>
      <c r="G18" s="699"/>
      <c r="H18" s="745"/>
      <c r="I18" s="746"/>
      <c r="J18" s="949"/>
      <c r="K18" s="950"/>
      <c r="L18" s="702"/>
      <c r="M18" s="703"/>
      <c r="N18" s="704">
        <v>1183036</v>
      </c>
      <c r="O18" s="705">
        <v>1183036</v>
      </c>
      <c r="P18" s="706">
        <f t="shared" si="1"/>
        <v>1183036</v>
      </c>
      <c r="Q18" s="710">
        <f t="shared" si="1"/>
        <v>1183036</v>
      </c>
      <c r="R18" s="951">
        <f t="shared" si="2"/>
        <v>0</v>
      </c>
      <c r="S18" s="951">
        <f t="shared" si="2"/>
        <v>0</v>
      </c>
      <c r="T18" s="711">
        <f t="shared" si="3"/>
        <v>1183036</v>
      </c>
      <c r="U18" s="955">
        <f t="shared" si="3"/>
        <v>1183036</v>
      </c>
      <c r="V18" s="277"/>
    </row>
    <row r="19" spans="1:22" s="708" customFormat="1" x14ac:dyDescent="0.2">
      <c r="A19" s="695" t="s">
        <v>12</v>
      </c>
      <c r="B19" s="696"/>
      <c r="C19" s="697"/>
      <c r="D19" s="947"/>
      <c r="E19" s="948"/>
      <c r="F19" s="698"/>
      <c r="G19" s="699"/>
      <c r="H19" s="745"/>
      <c r="I19" s="746"/>
      <c r="J19" s="949"/>
      <c r="K19" s="950"/>
      <c r="L19" s="702"/>
      <c r="M19" s="703"/>
      <c r="N19" s="973"/>
      <c r="O19" s="705"/>
      <c r="P19" s="706">
        <f t="shared" si="1"/>
        <v>0</v>
      </c>
      <c r="Q19" s="710">
        <f t="shared" si="1"/>
        <v>0</v>
      </c>
      <c r="R19" s="951">
        <f t="shared" si="2"/>
        <v>0</v>
      </c>
      <c r="S19" s="951">
        <f t="shared" si="2"/>
        <v>0</v>
      </c>
      <c r="T19" s="711">
        <f t="shared" si="3"/>
        <v>0</v>
      </c>
      <c r="U19" s="955">
        <f t="shared" si="3"/>
        <v>0</v>
      </c>
      <c r="V19" s="277"/>
    </row>
    <row r="20" spans="1:22" s="708" customFormat="1" x14ac:dyDescent="0.2">
      <c r="A20" s="712" t="s">
        <v>312</v>
      </c>
      <c r="B20" s="713"/>
      <c r="C20" s="714"/>
      <c r="D20" s="956"/>
      <c r="E20" s="957"/>
      <c r="F20" s="715"/>
      <c r="G20" s="716"/>
      <c r="H20" s="747"/>
      <c r="I20" s="748"/>
      <c r="J20" s="974"/>
      <c r="K20" s="959"/>
      <c r="L20" s="719"/>
      <c r="M20" s="720"/>
      <c r="N20" s="721">
        <v>3690</v>
      </c>
      <c r="O20" s="722">
        <v>3690</v>
      </c>
      <c r="P20" s="706">
        <f t="shared" si="1"/>
        <v>3690</v>
      </c>
      <c r="Q20" s="710">
        <f t="shared" si="1"/>
        <v>3690</v>
      </c>
      <c r="R20" s="951">
        <f t="shared" si="2"/>
        <v>0</v>
      </c>
      <c r="S20" s="951">
        <f t="shared" si="2"/>
        <v>0</v>
      </c>
      <c r="T20" s="711">
        <f t="shared" si="3"/>
        <v>3690</v>
      </c>
      <c r="U20" s="955">
        <f t="shared" si="3"/>
        <v>3690</v>
      </c>
      <c r="V20" s="277"/>
    </row>
    <row r="21" spans="1:22" s="708" customFormat="1" x14ac:dyDescent="0.2">
      <c r="A21" s="712" t="s">
        <v>13</v>
      </c>
      <c r="B21" s="713"/>
      <c r="C21" s="714"/>
      <c r="D21" s="956"/>
      <c r="E21" s="957"/>
      <c r="F21" s="715"/>
      <c r="G21" s="716"/>
      <c r="H21" s="747"/>
      <c r="I21" s="748"/>
      <c r="J21" s="958"/>
      <c r="K21" s="959"/>
      <c r="L21" s="719">
        <v>1555</v>
      </c>
      <c r="M21" s="720">
        <v>1555.2</v>
      </c>
      <c r="N21" s="721">
        <v>12288</v>
      </c>
      <c r="O21" s="722">
        <v>12287.8</v>
      </c>
      <c r="P21" s="706">
        <f t="shared" si="1"/>
        <v>13843</v>
      </c>
      <c r="Q21" s="749">
        <f t="shared" si="1"/>
        <v>13843</v>
      </c>
      <c r="R21" s="951">
        <f t="shared" si="2"/>
        <v>0</v>
      </c>
      <c r="S21" s="951">
        <f t="shared" si="2"/>
        <v>0</v>
      </c>
      <c r="T21" s="711">
        <f t="shared" si="3"/>
        <v>13843</v>
      </c>
      <c r="U21" s="955">
        <f t="shared" si="3"/>
        <v>13843</v>
      </c>
      <c r="V21" s="277"/>
    </row>
    <row r="22" spans="1:22" s="708" customFormat="1" x14ac:dyDescent="0.2">
      <c r="A22" s="712" t="s">
        <v>376</v>
      </c>
      <c r="B22" s="696"/>
      <c r="C22" s="750"/>
      <c r="D22" s="947"/>
      <c r="E22" s="975"/>
      <c r="F22" s="698"/>
      <c r="G22" s="751"/>
      <c r="H22" s="752"/>
      <c r="I22" s="753"/>
      <c r="J22" s="958"/>
      <c r="K22" s="959"/>
      <c r="L22" s="719">
        <v>1660</v>
      </c>
      <c r="M22" s="720">
        <v>1660</v>
      </c>
      <c r="N22" s="721"/>
      <c r="O22" s="722"/>
      <c r="P22" s="706">
        <f t="shared" si="1"/>
        <v>1660</v>
      </c>
      <c r="Q22" s="749">
        <f t="shared" si="1"/>
        <v>1660</v>
      </c>
      <c r="R22" s="951">
        <f t="shared" ref="R22:S35" si="5">SUM(B22+D22)</f>
        <v>0</v>
      </c>
      <c r="S22" s="951">
        <f t="shared" si="5"/>
        <v>0</v>
      </c>
      <c r="T22" s="711">
        <f t="shared" ref="T22:U37" si="6">SUM(R22+F22+P22)</f>
        <v>1660</v>
      </c>
      <c r="U22" s="955">
        <f t="shared" si="6"/>
        <v>1660</v>
      </c>
      <c r="V22" s="277"/>
    </row>
    <row r="23" spans="1:22" s="708" customFormat="1" x14ac:dyDescent="0.2">
      <c r="A23" s="712" t="s">
        <v>14</v>
      </c>
      <c r="B23" s="713"/>
      <c r="C23" s="714"/>
      <c r="D23" s="956"/>
      <c r="E23" s="957"/>
      <c r="F23" s="715"/>
      <c r="G23" s="716"/>
      <c r="H23" s="747"/>
      <c r="I23" s="748"/>
      <c r="J23" s="958"/>
      <c r="K23" s="959"/>
      <c r="L23" s="719"/>
      <c r="M23" s="720"/>
      <c r="N23" s="721">
        <v>17251</v>
      </c>
      <c r="O23" s="722">
        <v>17251</v>
      </c>
      <c r="P23" s="706">
        <f t="shared" si="1"/>
        <v>17251</v>
      </c>
      <c r="Q23" s="710">
        <f t="shared" si="1"/>
        <v>17251</v>
      </c>
      <c r="R23" s="951">
        <f t="shared" si="5"/>
        <v>0</v>
      </c>
      <c r="S23" s="951">
        <f t="shared" si="5"/>
        <v>0</v>
      </c>
      <c r="T23" s="711">
        <f t="shared" si="6"/>
        <v>17251</v>
      </c>
      <c r="U23" s="955">
        <f t="shared" si="6"/>
        <v>17251</v>
      </c>
      <c r="V23" s="277"/>
    </row>
    <row r="24" spans="1:22" s="708" customFormat="1" x14ac:dyDescent="0.2">
      <c r="A24" s="712" t="s">
        <v>371</v>
      </c>
      <c r="B24" s="713"/>
      <c r="C24" s="714"/>
      <c r="D24" s="956"/>
      <c r="E24" s="957"/>
      <c r="F24" s="715"/>
      <c r="G24" s="716"/>
      <c r="H24" s="747">
        <v>182</v>
      </c>
      <c r="I24" s="748">
        <v>182</v>
      </c>
      <c r="J24" s="958"/>
      <c r="K24" s="959"/>
      <c r="L24" s="719"/>
      <c r="M24" s="720"/>
      <c r="N24" s="721">
        <v>11990</v>
      </c>
      <c r="O24" s="722">
        <v>11990</v>
      </c>
      <c r="P24" s="706">
        <f t="shared" si="1"/>
        <v>12172</v>
      </c>
      <c r="Q24" s="710">
        <f t="shared" si="1"/>
        <v>12172</v>
      </c>
      <c r="R24" s="951">
        <f t="shared" si="5"/>
        <v>0</v>
      </c>
      <c r="S24" s="951">
        <f t="shared" si="5"/>
        <v>0</v>
      </c>
      <c r="T24" s="711">
        <f t="shared" si="6"/>
        <v>12172</v>
      </c>
      <c r="U24" s="955">
        <f t="shared" si="6"/>
        <v>12172</v>
      </c>
      <c r="V24" s="277"/>
    </row>
    <row r="25" spans="1:22" s="708" customFormat="1" x14ac:dyDescent="0.2">
      <c r="A25" s="712" t="s">
        <v>433</v>
      </c>
      <c r="B25" s="976"/>
      <c r="C25" s="714"/>
      <c r="D25" s="977"/>
      <c r="E25" s="957"/>
      <c r="F25" s="715"/>
      <c r="G25" s="716"/>
      <c r="H25" s="747">
        <v>15115</v>
      </c>
      <c r="I25" s="748">
        <v>15114.43</v>
      </c>
      <c r="J25" s="958"/>
      <c r="K25" s="959"/>
      <c r="L25" s="719"/>
      <c r="M25" s="720"/>
      <c r="N25" s="721"/>
      <c r="O25" s="722"/>
      <c r="P25" s="706">
        <f t="shared" si="1"/>
        <v>15115</v>
      </c>
      <c r="Q25" s="710">
        <f t="shared" si="1"/>
        <v>15114.43</v>
      </c>
      <c r="R25" s="951">
        <f t="shared" si="5"/>
        <v>0</v>
      </c>
      <c r="S25" s="951">
        <f t="shared" si="5"/>
        <v>0</v>
      </c>
      <c r="T25" s="711">
        <f t="shared" si="6"/>
        <v>15115</v>
      </c>
      <c r="U25" s="955">
        <f t="shared" si="6"/>
        <v>15114.43</v>
      </c>
      <c r="V25" s="277"/>
    </row>
    <row r="26" spans="1:22" s="708" customFormat="1" x14ac:dyDescent="0.2">
      <c r="A26" s="712" t="s">
        <v>434</v>
      </c>
      <c r="B26" s="976"/>
      <c r="C26" s="714"/>
      <c r="D26" s="977"/>
      <c r="E26" s="957"/>
      <c r="F26" s="715"/>
      <c r="G26" s="716"/>
      <c r="H26" s="747">
        <v>12154</v>
      </c>
      <c r="I26" s="748">
        <v>12153</v>
      </c>
      <c r="J26" s="958"/>
      <c r="K26" s="959"/>
      <c r="L26" s="719"/>
      <c r="M26" s="720"/>
      <c r="N26" s="721"/>
      <c r="O26" s="722"/>
      <c r="P26" s="706">
        <f t="shared" si="1"/>
        <v>12154</v>
      </c>
      <c r="Q26" s="710">
        <f t="shared" si="1"/>
        <v>12153</v>
      </c>
      <c r="R26" s="951">
        <f t="shared" si="5"/>
        <v>0</v>
      </c>
      <c r="S26" s="951">
        <f t="shared" si="5"/>
        <v>0</v>
      </c>
      <c r="T26" s="711">
        <f t="shared" si="6"/>
        <v>12154</v>
      </c>
      <c r="U26" s="955">
        <f t="shared" si="6"/>
        <v>12153</v>
      </c>
      <c r="V26" s="277"/>
    </row>
    <row r="27" spans="1:22" s="708" customFormat="1" x14ac:dyDescent="0.2">
      <c r="A27" s="712" t="s">
        <v>194</v>
      </c>
      <c r="B27" s="713">
        <v>36100</v>
      </c>
      <c r="C27" s="714">
        <v>36100</v>
      </c>
      <c r="D27" s="956"/>
      <c r="E27" s="957"/>
      <c r="F27" s="715"/>
      <c r="G27" s="716"/>
      <c r="H27" s="747"/>
      <c r="I27" s="748"/>
      <c r="J27" s="958"/>
      <c r="K27" s="959"/>
      <c r="L27" s="719"/>
      <c r="M27" s="720"/>
      <c r="N27" s="721"/>
      <c r="O27" s="722"/>
      <c r="P27" s="706">
        <f t="shared" si="1"/>
        <v>0</v>
      </c>
      <c r="Q27" s="710">
        <f t="shared" si="1"/>
        <v>0</v>
      </c>
      <c r="R27" s="951">
        <f t="shared" si="5"/>
        <v>36100</v>
      </c>
      <c r="S27" s="951">
        <f t="shared" si="5"/>
        <v>36100</v>
      </c>
      <c r="T27" s="711">
        <f t="shared" si="6"/>
        <v>36100</v>
      </c>
      <c r="U27" s="955">
        <f t="shared" si="6"/>
        <v>36100</v>
      </c>
      <c r="V27" s="277"/>
    </row>
    <row r="28" spans="1:22" s="708" customFormat="1" x14ac:dyDescent="0.2">
      <c r="A28" s="712" t="s">
        <v>435</v>
      </c>
      <c r="B28" s="713"/>
      <c r="C28" s="714"/>
      <c r="D28" s="956"/>
      <c r="E28" s="957"/>
      <c r="F28" s="715"/>
      <c r="G28" s="716"/>
      <c r="H28" s="747"/>
      <c r="I28" s="748"/>
      <c r="J28" s="958"/>
      <c r="K28" s="959"/>
      <c r="L28" s="719"/>
      <c r="M28" s="720"/>
      <c r="N28" s="721">
        <v>5850</v>
      </c>
      <c r="O28" s="722">
        <v>5850</v>
      </c>
      <c r="P28" s="706">
        <f t="shared" si="1"/>
        <v>5850</v>
      </c>
      <c r="Q28" s="710">
        <f t="shared" si="1"/>
        <v>5850</v>
      </c>
      <c r="R28" s="951">
        <f t="shared" si="5"/>
        <v>0</v>
      </c>
      <c r="S28" s="951">
        <f t="shared" si="5"/>
        <v>0</v>
      </c>
      <c r="T28" s="711">
        <f t="shared" si="6"/>
        <v>5850</v>
      </c>
      <c r="U28" s="955">
        <f t="shared" si="6"/>
        <v>5850</v>
      </c>
      <c r="V28" s="277"/>
    </row>
    <row r="29" spans="1:22" s="708" customFormat="1" x14ac:dyDescent="0.2">
      <c r="A29" s="712" t="s">
        <v>383</v>
      </c>
      <c r="B29" s="713"/>
      <c r="C29" s="714"/>
      <c r="D29" s="956"/>
      <c r="E29" s="957"/>
      <c r="F29" s="715"/>
      <c r="G29" s="716"/>
      <c r="H29" s="747"/>
      <c r="I29" s="748"/>
      <c r="J29" s="958"/>
      <c r="K29" s="959"/>
      <c r="L29" s="719"/>
      <c r="M29" s="720"/>
      <c r="N29" s="721">
        <v>10500</v>
      </c>
      <c r="O29" s="722">
        <v>10500</v>
      </c>
      <c r="P29" s="706">
        <f t="shared" si="1"/>
        <v>10500</v>
      </c>
      <c r="Q29" s="710">
        <f t="shared" si="1"/>
        <v>10500</v>
      </c>
      <c r="R29" s="951">
        <f t="shared" si="5"/>
        <v>0</v>
      </c>
      <c r="S29" s="951">
        <f t="shared" si="5"/>
        <v>0</v>
      </c>
      <c r="T29" s="711">
        <f t="shared" si="6"/>
        <v>10500</v>
      </c>
      <c r="U29" s="955">
        <f t="shared" si="6"/>
        <v>10500</v>
      </c>
      <c r="V29" s="277"/>
    </row>
    <row r="30" spans="1:22" s="708" customFormat="1" x14ac:dyDescent="0.2">
      <c r="A30" s="712" t="s">
        <v>377</v>
      </c>
      <c r="B30" s="713"/>
      <c r="C30" s="714"/>
      <c r="D30" s="956"/>
      <c r="E30" s="957"/>
      <c r="F30" s="715"/>
      <c r="G30" s="716"/>
      <c r="H30" s="747">
        <v>800</v>
      </c>
      <c r="I30" s="748">
        <v>0</v>
      </c>
      <c r="J30" s="958"/>
      <c r="K30" s="959"/>
      <c r="L30" s="719"/>
      <c r="M30" s="720"/>
      <c r="N30" s="721"/>
      <c r="O30" s="722"/>
      <c r="P30" s="706">
        <f t="shared" si="1"/>
        <v>800</v>
      </c>
      <c r="Q30" s="710">
        <f t="shared" si="1"/>
        <v>0</v>
      </c>
      <c r="R30" s="951">
        <f t="shared" si="5"/>
        <v>0</v>
      </c>
      <c r="S30" s="951">
        <f t="shared" si="5"/>
        <v>0</v>
      </c>
      <c r="T30" s="711">
        <f t="shared" si="6"/>
        <v>800</v>
      </c>
      <c r="U30" s="955">
        <f t="shared" si="6"/>
        <v>0</v>
      </c>
      <c r="V30" s="277"/>
    </row>
    <row r="31" spans="1:22" s="708" customFormat="1" x14ac:dyDescent="0.2">
      <c r="A31" s="712" t="s">
        <v>378</v>
      </c>
      <c r="B31" s="713"/>
      <c r="C31" s="714"/>
      <c r="D31" s="956"/>
      <c r="E31" s="957"/>
      <c r="F31" s="715"/>
      <c r="G31" s="716"/>
      <c r="H31" s="1029"/>
      <c r="I31" s="748"/>
      <c r="J31" s="1030"/>
      <c r="K31" s="959"/>
      <c r="L31" s="719"/>
      <c r="M31" s="720"/>
      <c r="N31" s="721">
        <v>150</v>
      </c>
      <c r="O31" s="722">
        <v>150</v>
      </c>
      <c r="P31" s="706">
        <f t="shared" si="1"/>
        <v>150</v>
      </c>
      <c r="Q31" s="710">
        <f t="shared" si="1"/>
        <v>150</v>
      </c>
      <c r="R31" s="951">
        <f t="shared" si="5"/>
        <v>0</v>
      </c>
      <c r="S31" s="951">
        <f t="shared" si="5"/>
        <v>0</v>
      </c>
      <c r="T31" s="711">
        <f t="shared" si="6"/>
        <v>150</v>
      </c>
      <c r="U31" s="955">
        <f t="shared" si="6"/>
        <v>150</v>
      </c>
      <c r="V31" s="277"/>
    </row>
    <row r="32" spans="1:22" s="708" customFormat="1" x14ac:dyDescent="0.2">
      <c r="A32" s="712" t="s">
        <v>436</v>
      </c>
      <c r="B32" s="713"/>
      <c r="C32" s="714"/>
      <c r="D32" s="956"/>
      <c r="E32" s="957"/>
      <c r="F32" s="715"/>
      <c r="G32" s="716"/>
      <c r="H32" s="1029"/>
      <c r="I32" s="748"/>
      <c r="J32" s="1030"/>
      <c r="K32" s="959"/>
      <c r="L32" s="719"/>
      <c r="M32" s="720"/>
      <c r="N32" s="721">
        <v>11779</v>
      </c>
      <c r="O32" s="722">
        <v>11779</v>
      </c>
      <c r="P32" s="706">
        <f t="shared" si="1"/>
        <v>11779</v>
      </c>
      <c r="Q32" s="710">
        <f t="shared" si="1"/>
        <v>11779</v>
      </c>
      <c r="R32" s="951">
        <f t="shared" si="5"/>
        <v>0</v>
      </c>
      <c r="S32" s="951">
        <f t="shared" si="5"/>
        <v>0</v>
      </c>
      <c r="T32" s="711">
        <f t="shared" si="6"/>
        <v>11779</v>
      </c>
      <c r="U32" s="955">
        <f t="shared" si="6"/>
        <v>11779</v>
      </c>
      <c r="V32" s="277"/>
    </row>
    <row r="33" spans="1:24" s="708" customFormat="1" x14ac:dyDescent="0.2">
      <c r="A33" s="712" t="s">
        <v>421</v>
      </c>
      <c r="B33" s="713"/>
      <c r="C33" s="714"/>
      <c r="D33" s="956"/>
      <c r="E33" s="957"/>
      <c r="F33" s="715"/>
      <c r="G33" s="716"/>
      <c r="H33" s="754"/>
      <c r="I33" s="748"/>
      <c r="J33" s="974"/>
      <c r="K33" s="959"/>
      <c r="L33" s="719"/>
      <c r="M33" s="720"/>
      <c r="N33" s="721">
        <v>2279</v>
      </c>
      <c r="O33" s="722">
        <v>2279</v>
      </c>
      <c r="P33" s="706">
        <f t="shared" si="1"/>
        <v>2279</v>
      </c>
      <c r="Q33" s="710">
        <f t="shared" si="1"/>
        <v>2279</v>
      </c>
      <c r="R33" s="951">
        <f t="shared" si="5"/>
        <v>0</v>
      </c>
      <c r="S33" s="951">
        <f t="shared" si="5"/>
        <v>0</v>
      </c>
      <c r="T33" s="711">
        <f t="shared" si="6"/>
        <v>2279</v>
      </c>
      <c r="U33" s="955">
        <f t="shared" si="6"/>
        <v>2279</v>
      </c>
      <c r="V33" s="277"/>
    </row>
    <row r="34" spans="1:24" s="708" customFormat="1" x14ac:dyDescent="0.2">
      <c r="A34" s="712" t="s">
        <v>45</v>
      </c>
      <c r="B34" s="713"/>
      <c r="C34" s="714"/>
      <c r="D34" s="956"/>
      <c r="E34" s="957"/>
      <c r="F34" s="715"/>
      <c r="G34" s="716"/>
      <c r="H34" s="747"/>
      <c r="I34" s="748"/>
      <c r="J34" s="974"/>
      <c r="K34" s="959"/>
      <c r="L34" s="719"/>
      <c r="M34" s="720"/>
      <c r="N34" s="721">
        <v>20000</v>
      </c>
      <c r="O34" s="722">
        <v>20000</v>
      </c>
      <c r="P34" s="706">
        <f t="shared" si="1"/>
        <v>20000</v>
      </c>
      <c r="Q34" s="710">
        <f t="shared" si="1"/>
        <v>20000</v>
      </c>
      <c r="R34" s="951">
        <f t="shared" si="5"/>
        <v>0</v>
      </c>
      <c r="S34" s="951">
        <f t="shared" si="5"/>
        <v>0</v>
      </c>
      <c r="T34" s="711">
        <f t="shared" si="6"/>
        <v>20000</v>
      </c>
      <c r="U34" s="955">
        <f t="shared" si="6"/>
        <v>20000</v>
      </c>
      <c r="V34" s="1028"/>
    </row>
    <row r="35" spans="1:24" ht="13.5" thickBot="1" x14ac:dyDescent="0.25">
      <c r="A35" s="757" t="s">
        <v>320</v>
      </c>
      <c r="B35" s="723"/>
      <c r="C35" s="724"/>
      <c r="D35" s="960"/>
      <c r="E35" s="961"/>
      <c r="F35" s="725"/>
      <c r="G35" s="726"/>
      <c r="H35" s="758">
        <v>16975</v>
      </c>
      <c r="I35" s="759">
        <v>10935.4</v>
      </c>
      <c r="J35" s="978"/>
      <c r="K35" s="963"/>
      <c r="L35" s="729"/>
      <c r="M35" s="730"/>
      <c r="N35" s="731">
        <v>106861</v>
      </c>
      <c r="O35" s="732">
        <v>91303.7</v>
      </c>
      <c r="P35" s="733">
        <f t="shared" si="1"/>
        <v>123836</v>
      </c>
      <c r="Q35" s="710">
        <f t="shared" si="1"/>
        <v>102239.09999999999</v>
      </c>
      <c r="R35" s="951">
        <f t="shared" si="5"/>
        <v>0</v>
      </c>
      <c r="S35" s="951">
        <f t="shared" si="5"/>
        <v>0</v>
      </c>
      <c r="T35" s="964">
        <f t="shared" si="6"/>
        <v>123836</v>
      </c>
      <c r="U35" s="965">
        <f t="shared" si="6"/>
        <v>102239.09999999999</v>
      </c>
    </row>
    <row r="36" spans="1:24" s="196" customFormat="1" ht="14.25" thickTop="1" thickBot="1" x14ac:dyDescent="0.25">
      <c r="A36" s="681" t="s">
        <v>202</v>
      </c>
      <c r="B36" s="760"/>
      <c r="C36" s="761"/>
      <c r="D36" s="979"/>
      <c r="E36" s="980"/>
      <c r="F36" s="762"/>
      <c r="G36" s="763"/>
      <c r="H36" s="764"/>
      <c r="I36" s="765"/>
      <c r="J36" s="981"/>
      <c r="K36" s="982"/>
      <c r="L36" s="766"/>
      <c r="M36" s="767"/>
      <c r="N36" s="768"/>
      <c r="O36" s="769"/>
      <c r="P36" s="770"/>
      <c r="Q36" s="771">
        <f>SUM(I36+K36+M36+O36)</f>
        <v>0</v>
      </c>
      <c r="R36" s="983"/>
      <c r="S36" s="983"/>
      <c r="T36" s="946">
        <f t="shared" si="6"/>
        <v>0</v>
      </c>
      <c r="U36" s="946">
        <f t="shared" si="6"/>
        <v>0</v>
      </c>
      <c r="V36" s="276"/>
      <c r="X36" s="15"/>
    </row>
    <row r="37" spans="1:24" s="196" customFormat="1" ht="14.25" thickTop="1" thickBot="1" x14ac:dyDescent="0.25">
      <c r="B37" s="734">
        <f t="shared" ref="B37:S37" si="7">SUM(B6+B16+B36)</f>
        <v>871922</v>
      </c>
      <c r="C37" s="735">
        <f t="shared" si="7"/>
        <v>863857.42999999993</v>
      </c>
      <c r="D37" s="966">
        <f t="shared" si="7"/>
        <v>224180</v>
      </c>
      <c r="E37" s="967">
        <f t="shared" si="7"/>
        <v>98230.25</v>
      </c>
      <c r="F37" s="736">
        <f t="shared" si="7"/>
        <v>653111</v>
      </c>
      <c r="G37" s="737">
        <f t="shared" si="7"/>
        <v>653111</v>
      </c>
      <c r="H37" s="772">
        <f t="shared" si="7"/>
        <v>1279118</v>
      </c>
      <c r="I37" s="773">
        <f t="shared" si="7"/>
        <v>1254971.6000000001</v>
      </c>
      <c r="J37" s="981">
        <f t="shared" si="7"/>
        <v>583663</v>
      </c>
      <c r="K37" s="984">
        <f t="shared" si="7"/>
        <v>582483.24</v>
      </c>
      <c r="L37" s="740">
        <f t="shared" si="7"/>
        <v>251195</v>
      </c>
      <c r="M37" s="741">
        <f t="shared" si="7"/>
        <v>251177.60000000001</v>
      </c>
      <c r="N37" s="774">
        <f t="shared" si="7"/>
        <v>1797250</v>
      </c>
      <c r="O37" s="775">
        <f t="shared" si="7"/>
        <v>1788497.54</v>
      </c>
      <c r="P37" s="776">
        <f t="shared" si="7"/>
        <v>3911226</v>
      </c>
      <c r="Q37" s="777">
        <f t="shared" si="7"/>
        <v>3877129.9800000004</v>
      </c>
      <c r="R37" s="985">
        <f t="shared" si="7"/>
        <v>1096102</v>
      </c>
      <c r="S37" s="985">
        <f t="shared" si="7"/>
        <v>962087.67999999993</v>
      </c>
      <c r="T37" s="986">
        <f t="shared" si="6"/>
        <v>5660439</v>
      </c>
      <c r="U37" s="987">
        <f t="shared" si="6"/>
        <v>5492328.6600000001</v>
      </c>
      <c r="V37" s="276"/>
    </row>
    <row r="38" spans="1:24" s="359" customFormat="1" ht="14.25" thickTop="1" thickBot="1" x14ac:dyDescent="0.25">
      <c r="C38" s="778"/>
      <c r="E38" s="778"/>
      <c r="F38" s="778"/>
      <c r="G38" s="778"/>
      <c r="H38" s="387"/>
      <c r="I38" s="778"/>
      <c r="K38" s="778"/>
      <c r="L38" s="387"/>
      <c r="M38" s="778"/>
      <c r="N38" s="387"/>
      <c r="O38" s="778"/>
      <c r="P38" s="778"/>
      <c r="Q38" s="16"/>
      <c r="R38" s="778"/>
      <c r="S38" s="16"/>
      <c r="V38" s="278"/>
    </row>
    <row r="39" spans="1:24" s="196" customFormat="1" ht="14.25" thickTop="1" thickBot="1" x14ac:dyDescent="0.25">
      <c r="A39" s="196" t="s">
        <v>41</v>
      </c>
      <c r="B39" s="677" t="s">
        <v>52</v>
      </c>
      <c r="C39" s="988" t="s">
        <v>145</v>
      </c>
      <c r="D39" s="677" t="s">
        <v>52</v>
      </c>
      <c r="E39" s="988" t="s">
        <v>145</v>
      </c>
      <c r="F39" s="680" t="s">
        <v>52</v>
      </c>
      <c r="G39" s="988" t="s">
        <v>145</v>
      </c>
      <c r="H39" s="680" t="s">
        <v>52</v>
      </c>
      <c r="I39" s="988" t="s">
        <v>145</v>
      </c>
      <c r="J39" s="680" t="s">
        <v>52</v>
      </c>
      <c r="K39" s="988" t="s">
        <v>145</v>
      </c>
      <c r="L39" s="680" t="s">
        <v>52</v>
      </c>
      <c r="M39" s="988" t="s">
        <v>145</v>
      </c>
      <c r="N39" s="680" t="s">
        <v>52</v>
      </c>
      <c r="O39" s="989" t="s">
        <v>145</v>
      </c>
      <c r="P39" s="677" t="s">
        <v>52</v>
      </c>
      <c r="Q39" s="990" t="s">
        <v>145</v>
      </c>
      <c r="R39" s="677" t="s">
        <v>52</v>
      </c>
      <c r="S39" s="990" t="s">
        <v>145</v>
      </c>
      <c r="T39" s="991" t="s">
        <v>52</v>
      </c>
      <c r="U39" s="992" t="s">
        <v>145</v>
      </c>
      <c r="V39" s="276"/>
    </row>
    <row r="40" spans="1:24" s="359" customFormat="1" ht="13.5" customHeight="1" thickTop="1" x14ac:dyDescent="0.2">
      <c r="A40" s="1253" t="s">
        <v>8</v>
      </c>
      <c r="B40" s="1233" t="s">
        <v>146</v>
      </c>
      <c r="C40" s="1255" t="s">
        <v>146</v>
      </c>
      <c r="D40" s="1237" t="s">
        <v>401</v>
      </c>
      <c r="E40" s="1257" t="s">
        <v>401</v>
      </c>
      <c r="F40" s="1259" t="s">
        <v>147</v>
      </c>
      <c r="G40" s="1259" t="s">
        <v>147</v>
      </c>
      <c r="H40" s="1213" t="s">
        <v>11</v>
      </c>
      <c r="I40" s="1213" t="s">
        <v>11</v>
      </c>
      <c r="J40" s="1219" t="s">
        <v>10</v>
      </c>
      <c r="K40" s="1219" t="s">
        <v>10</v>
      </c>
      <c r="L40" s="1229" t="s">
        <v>9</v>
      </c>
      <c r="M40" s="1229" t="s">
        <v>9</v>
      </c>
      <c r="N40" s="1217" t="s">
        <v>24</v>
      </c>
      <c r="O40" s="1263" t="s">
        <v>24</v>
      </c>
      <c r="P40" s="1227" t="s">
        <v>47</v>
      </c>
      <c r="Q40" s="1221" t="s">
        <v>47</v>
      </c>
      <c r="R40" s="1223" t="s">
        <v>419</v>
      </c>
      <c r="S40" s="1247" t="s">
        <v>419</v>
      </c>
      <c r="T40" s="1261" t="s">
        <v>148</v>
      </c>
      <c r="U40" s="1261" t="s">
        <v>148</v>
      </c>
      <c r="V40" s="278"/>
    </row>
    <row r="41" spans="1:24" s="359" customFormat="1" ht="13.5" customHeight="1" thickBot="1" x14ac:dyDescent="0.25">
      <c r="A41" s="1254"/>
      <c r="B41" s="1234"/>
      <c r="C41" s="1256"/>
      <c r="D41" s="1238"/>
      <c r="E41" s="1258"/>
      <c r="F41" s="1260"/>
      <c r="G41" s="1260"/>
      <c r="H41" s="1214"/>
      <c r="I41" s="1214"/>
      <c r="J41" s="1220"/>
      <c r="K41" s="1220"/>
      <c r="L41" s="1230"/>
      <c r="M41" s="1230"/>
      <c r="N41" s="1218"/>
      <c r="O41" s="1264"/>
      <c r="P41" s="1228"/>
      <c r="Q41" s="1222"/>
      <c r="R41" s="1224"/>
      <c r="S41" s="1248"/>
      <c r="T41" s="1262"/>
      <c r="U41" s="1262"/>
      <c r="V41" s="278"/>
    </row>
    <row r="42" spans="1:24" ht="14.25" thickTop="1" x14ac:dyDescent="0.25">
      <c r="A42" s="779" t="s">
        <v>149</v>
      </c>
      <c r="B42" s="696">
        <v>416462</v>
      </c>
      <c r="C42" s="780">
        <v>401383.13</v>
      </c>
      <c r="D42" s="947">
        <v>44019</v>
      </c>
      <c r="E42" s="993">
        <v>42514.64</v>
      </c>
      <c r="F42" s="781">
        <v>297068</v>
      </c>
      <c r="G42" s="782">
        <v>297068</v>
      </c>
      <c r="H42" s="783">
        <v>773715</v>
      </c>
      <c r="I42" s="701">
        <v>773709.43</v>
      </c>
      <c r="J42" s="994">
        <v>378402</v>
      </c>
      <c r="K42" s="995">
        <v>378398.44</v>
      </c>
      <c r="L42" s="702">
        <v>142363</v>
      </c>
      <c r="M42" s="703">
        <v>142360.78</v>
      </c>
      <c r="N42" s="704">
        <v>912482</v>
      </c>
      <c r="O42" s="701">
        <v>900321.87</v>
      </c>
      <c r="P42" s="784">
        <f t="shared" ref="P42:Q55" si="8">SUM(H42+J42+L42+N42)</f>
        <v>2206962</v>
      </c>
      <c r="Q42" s="785">
        <f t="shared" si="8"/>
        <v>2194790.52</v>
      </c>
      <c r="R42" s="996">
        <f>SUM(B42+D42)</f>
        <v>460481</v>
      </c>
      <c r="S42" s="997">
        <f>SUM(C42+E42)</f>
        <v>443897.77</v>
      </c>
      <c r="T42" s="786">
        <f>SUM(R42+F42+P42)</f>
        <v>2964511</v>
      </c>
      <c r="U42" s="786">
        <f>SUM(S42+G42+Q42)</f>
        <v>2935756.29</v>
      </c>
    </row>
    <row r="43" spans="1:24" ht="13.5" x14ac:dyDescent="0.25">
      <c r="A43" s="787" t="s">
        <v>150</v>
      </c>
      <c r="B43" s="713">
        <v>142000</v>
      </c>
      <c r="C43" s="788">
        <v>141411.07999999999</v>
      </c>
      <c r="D43" s="956">
        <v>28235</v>
      </c>
      <c r="E43" s="998">
        <v>14721.21</v>
      </c>
      <c r="F43" s="782">
        <v>225221</v>
      </c>
      <c r="G43" s="789">
        <v>225221</v>
      </c>
      <c r="H43" s="790">
        <v>235833</v>
      </c>
      <c r="I43" s="718">
        <v>234035.4</v>
      </c>
      <c r="J43" s="999">
        <v>137835</v>
      </c>
      <c r="K43" s="1000">
        <v>137829.95000000001</v>
      </c>
      <c r="L43" s="719">
        <v>50635</v>
      </c>
      <c r="M43" s="720">
        <v>50637.45</v>
      </c>
      <c r="N43" s="721">
        <v>331716</v>
      </c>
      <c r="O43" s="718">
        <v>325657.95</v>
      </c>
      <c r="P43" s="791">
        <f t="shared" si="8"/>
        <v>756019</v>
      </c>
      <c r="Q43" s="792">
        <f t="shared" si="8"/>
        <v>748160.75</v>
      </c>
      <c r="R43" s="1001">
        <f>SUM(B43+D43)</f>
        <v>170235</v>
      </c>
      <c r="S43" s="1002">
        <f>SUM(C43+E43)</f>
        <v>156132.28999999998</v>
      </c>
      <c r="T43" s="793">
        <f>SUM(R43+F43+P43)</f>
        <v>1151475</v>
      </c>
      <c r="U43" s="794">
        <f>SUM(S43+G43+Q43)</f>
        <v>1129514.04</v>
      </c>
    </row>
    <row r="44" spans="1:24" ht="13.5" x14ac:dyDescent="0.25">
      <c r="A44" s="787" t="s">
        <v>276</v>
      </c>
      <c r="B44" s="713">
        <v>1875</v>
      </c>
      <c r="C44" s="788">
        <v>1874.87</v>
      </c>
      <c r="D44" s="956">
        <v>20</v>
      </c>
      <c r="E44" s="998">
        <v>0</v>
      </c>
      <c r="F44" s="782">
        <v>130822</v>
      </c>
      <c r="G44" s="789">
        <v>130822</v>
      </c>
      <c r="H44" s="790">
        <v>500</v>
      </c>
      <c r="I44" s="718">
        <v>0</v>
      </c>
      <c r="J44" s="999">
        <v>786</v>
      </c>
      <c r="K44" s="1000">
        <v>785.55</v>
      </c>
      <c r="L44" s="719">
        <v>956</v>
      </c>
      <c r="M44" s="720">
        <v>954.7</v>
      </c>
      <c r="N44" s="721">
        <v>99</v>
      </c>
      <c r="O44" s="718">
        <v>48.25</v>
      </c>
      <c r="P44" s="791">
        <f t="shared" si="8"/>
        <v>2341</v>
      </c>
      <c r="Q44" s="792">
        <f t="shared" si="8"/>
        <v>1788.5</v>
      </c>
      <c r="R44" s="1001">
        <f t="shared" ref="R44:S54" si="9">SUM(B44+D44)</f>
        <v>1895</v>
      </c>
      <c r="S44" s="1002">
        <f t="shared" si="9"/>
        <v>1874.87</v>
      </c>
      <c r="T44" s="793">
        <f t="shared" ref="T44:U48" si="10">SUM(R44+F44+P44)</f>
        <v>135058</v>
      </c>
      <c r="U44" s="794">
        <f t="shared" si="10"/>
        <v>134485.37</v>
      </c>
    </row>
    <row r="45" spans="1:24" ht="13.5" x14ac:dyDescent="0.25">
      <c r="A45" s="787" t="s">
        <v>15</v>
      </c>
      <c r="B45" s="713">
        <v>56338</v>
      </c>
      <c r="C45" s="788">
        <v>57587.37</v>
      </c>
      <c r="D45" s="956">
        <v>33205</v>
      </c>
      <c r="E45" s="998">
        <v>5971.45</v>
      </c>
      <c r="F45" s="789"/>
      <c r="G45" s="789"/>
      <c r="H45" s="790">
        <v>95985</v>
      </c>
      <c r="I45" s="718">
        <v>93920.93</v>
      </c>
      <c r="J45" s="999">
        <v>5676</v>
      </c>
      <c r="K45" s="1000">
        <v>5137.24</v>
      </c>
      <c r="L45" s="719">
        <v>1594</v>
      </c>
      <c r="M45" s="720">
        <v>1592.03</v>
      </c>
      <c r="N45" s="721">
        <v>216910</v>
      </c>
      <c r="O45" s="718">
        <v>147815.75</v>
      </c>
      <c r="P45" s="791">
        <f t="shared" si="8"/>
        <v>320165</v>
      </c>
      <c r="Q45" s="792">
        <f t="shared" si="8"/>
        <v>248465.95</v>
      </c>
      <c r="R45" s="1001">
        <f t="shared" si="9"/>
        <v>89543</v>
      </c>
      <c r="S45" s="1002">
        <f t="shared" si="9"/>
        <v>63558.82</v>
      </c>
      <c r="T45" s="793">
        <f t="shared" si="10"/>
        <v>409708</v>
      </c>
      <c r="U45" s="794">
        <f t="shared" si="10"/>
        <v>312024.77</v>
      </c>
    </row>
    <row r="46" spans="1:24" ht="13.5" x14ac:dyDescent="0.25">
      <c r="A46" s="787" t="s">
        <v>379</v>
      </c>
      <c r="B46" s="713">
        <v>34745</v>
      </c>
      <c r="C46" s="788">
        <v>33001.050000000003</v>
      </c>
      <c r="D46" s="956">
        <v>51797</v>
      </c>
      <c r="E46" s="998">
        <v>19182.57</v>
      </c>
      <c r="F46" s="789"/>
      <c r="G46" s="789"/>
      <c r="H46" s="790">
        <v>61078</v>
      </c>
      <c r="I46" s="718">
        <v>50185.4</v>
      </c>
      <c r="J46" s="999">
        <v>12709</v>
      </c>
      <c r="K46" s="1000">
        <v>12371.42</v>
      </c>
      <c r="L46" s="719">
        <v>26075</v>
      </c>
      <c r="M46" s="720">
        <v>26065.48</v>
      </c>
      <c r="N46" s="721">
        <v>95408</v>
      </c>
      <c r="O46" s="718">
        <v>75440.92</v>
      </c>
      <c r="P46" s="791">
        <f t="shared" si="8"/>
        <v>195270</v>
      </c>
      <c r="Q46" s="792">
        <f t="shared" si="8"/>
        <v>164063.22</v>
      </c>
      <c r="R46" s="1001">
        <f t="shared" si="9"/>
        <v>86542</v>
      </c>
      <c r="S46" s="1002">
        <f t="shared" si="9"/>
        <v>52183.62</v>
      </c>
      <c r="T46" s="793">
        <f t="shared" si="10"/>
        <v>281812</v>
      </c>
      <c r="U46" s="794">
        <f t="shared" si="10"/>
        <v>216246.84</v>
      </c>
    </row>
    <row r="47" spans="1:24" ht="13.5" x14ac:dyDescent="0.25">
      <c r="A47" s="787" t="s">
        <v>290</v>
      </c>
      <c r="B47" s="713">
        <v>136975</v>
      </c>
      <c r="C47" s="788">
        <v>139727.12</v>
      </c>
      <c r="D47" s="956">
        <v>43875</v>
      </c>
      <c r="E47" s="998">
        <v>5520.2</v>
      </c>
      <c r="F47" s="789"/>
      <c r="G47" s="789"/>
      <c r="H47" s="790">
        <v>66127</v>
      </c>
      <c r="I47" s="718">
        <v>62232.46</v>
      </c>
      <c r="J47" s="999"/>
      <c r="K47" s="1000"/>
      <c r="L47" s="796"/>
      <c r="M47" s="720"/>
      <c r="N47" s="721">
        <v>146324</v>
      </c>
      <c r="O47" s="718">
        <v>133306.18</v>
      </c>
      <c r="P47" s="791">
        <f t="shared" si="8"/>
        <v>212451</v>
      </c>
      <c r="Q47" s="792">
        <f t="shared" si="8"/>
        <v>195538.63999999998</v>
      </c>
      <c r="R47" s="1001">
        <f t="shared" si="9"/>
        <v>180850</v>
      </c>
      <c r="S47" s="1002">
        <f t="shared" si="9"/>
        <v>145247.32</v>
      </c>
      <c r="T47" s="793">
        <f t="shared" si="10"/>
        <v>393301</v>
      </c>
      <c r="U47" s="794">
        <f t="shared" si="10"/>
        <v>340785.95999999996</v>
      </c>
    </row>
    <row r="48" spans="1:24" ht="13.5" x14ac:dyDescent="0.25">
      <c r="A48" s="787" t="s">
        <v>321</v>
      </c>
      <c r="B48" s="756"/>
      <c r="C48" s="788"/>
      <c r="D48" s="1003"/>
      <c r="E48" s="998"/>
      <c r="F48" s="789"/>
      <c r="G48" s="789"/>
      <c r="H48" s="795"/>
      <c r="I48" s="718"/>
      <c r="J48" s="1004"/>
      <c r="K48" s="1000"/>
      <c r="L48" s="796"/>
      <c r="M48" s="720"/>
      <c r="N48" s="755"/>
      <c r="O48" s="718"/>
      <c r="P48" s="791">
        <f t="shared" si="8"/>
        <v>0</v>
      </c>
      <c r="Q48" s="792">
        <f t="shared" si="8"/>
        <v>0</v>
      </c>
      <c r="R48" s="1001">
        <f t="shared" si="9"/>
        <v>0</v>
      </c>
      <c r="S48" s="1002">
        <f t="shared" si="9"/>
        <v>0</v>
      </c>
      <c r="T48" s="793">
        <f t="shared" si="10"/>
        <v>0</v>
      </c>
      <c r="U48" s="794">
        <f t="shared" si="10"/>
        <v>0</v>
      </c>
    </row>
    <row r="49" spans="1:22" ht="13.5" x14ac:dyDescent="0.25">
      <c r="A49" s="787" t="s">
        <v>16</v>
      </c>
      <c r="B49" s="713">
        <v>359</v>
      </c>
      <c r="C49" s="788">
        <v>357.11</v>
      </c>
      <c r="D49" s="1003"/>
      <c r="E49" s="998"/>
      <c r="F49" s="789"/>
      <c r="G49" s="789"/>
      <c r="H49" s="790">
        <v>1620</v>
      </c>
      <c r="I49" s="718">
        <v>1070</v>
      </c>
      <c r="J49" s="999">
        <v>880</v>
      </c>
      <c r="K49" s="1000">
        <v>880</v>
      </c>
      <c r="L49" s="719">
        <v>1342</v>
      </c>
      <c r="M49" s="720">
        <v>1341.2</v>
      </c>
      <c r="N49" s="755"/>
      <c r="O49" s="718"/>
      <c r="P49" s="791">
        <f t="shared" si="8"/>
        <v>3842</v>
      </c>
      <c r="Q49" s="792">
        <f t="shared" si="8"/>
        <v>3291.2</v>
      </c>
      <c r="R49" s="1001">
        <f t="shared" si="9"/>
        <v>359</v>
      </c>
      <c r="S49" s="1002">
        <f t="shared" si="9"/>
        <v>357.11</v>
      </c>
      <c r="T49" s="793">
        <f>SUM(R49+F49+P49)</f>
        <v>4201</v>
      </c>
      <c r="U49" s="794">
        <f>SUM(S49+G49+Q49)</f>
        <v>3648.31</v>
      </c>
    </row>
    <row r="50" spans="1:22" ht="13.5" x14ac:dyDescent="0.25">
      <c r="A50" s="787" t="s">
        <v>17</v>
      </c>
      <c r="B50" s="713">
        <v>7368</v>
      </c>
      <c r="C50" s="788">
        <v>7365.9</v>
      </c>
      <c r="D50" s="956">
        <v>11344</v>
      </c>
      <c r="E50" s="998">
        <v>5768.59</v>
      </c>
      <c r="F50" s="789"/>
      <c r="G50" s="789"/>
      <c r="H50" s="790">
        <v>5960</v>
      </c>
      <c r="I50" s="718">
        <v>5960</v>
      </c>
      <c r="J50" s="999">
        <v>8408</v>
      </c>
      <c r="K50" s="1000">
        <v>8233.81</v>
      </c>
      <c r="L50" s="719">
        <v>2153</v>
      </c>
      <c r="M50" s="720">
        <v>2154.36</v>
      </c>
      <c r="N50" s="721">
        <v>25358</v>
      </c>
      <c r="O50" s="718">
        <v>32832.26</v>
      </c>
      <c r="P50" s="791">
        <f t="shared" si="8"/>
        <v>41879</v>
      </c>
      <c r="Q50" s="792">
        <f t="shared" si="8"/>
        <v>49180.43</v>
      </c>
      <c r="R50" s="1001">
        <f t="shared" si="9"/>
        <v>18712</v>
      </c>
      <c r="S50" s="1002">
        <f t="shared" si="9"/>
        <v>13134.49</v>
      </c>
      <c r="T50" s="793">
        <f t="shared" ref="T50:U56" si="11">SUM(R50+F50+P50)</f>
        <v>60591</v>
      </c>
      <c r="U50" s="794">
        <f t="shared" si="11"/>
        <v>62314.92</v>
      </c>
    </row>
    <row r="51" spans="1:22" ht="13.5" x14ac:dyDescent="0.25">
      <c r="A51" s="787" t="s">
        <v>18</v>
      </c>
      <c r="B51" s="756"/>
      <c r="C51" s="788"/>
      <c r="D51" s="1003"/>
      <c r="E51" s="998"/>
      <c r="F51" s="789"/>
      <c r="G51" s="789"/>
      <c r="H51" s="790">
        <v>580</v>
      </c>
      <c r="I51" s="718">
        <v>391.35</v>
      </c>
      <c r="J51" s="999">
        <v>115</v>
      </c>
      <c r="K51" s="1000">
        <v>114.8</v>
      </c>
      <c r="L51" s="719">
        <v>802</v>
      </c>
      <c r="M51" s="720">
        <v>802</v>
      </c>
      <c r="N51" s="755"/>
      <c r="O51" s="718"/>
      <c r="P51" s="791">
        <f t="shared" si="8"/>
        <v>1497</v>
      </c>
      <c r="Q51" s="792">
        <f t="shared" si="8"/>
        <v>1308.1500000000001</v>
      </c>
      <c r="R51" s="1001">
        <f t="shared" si="9"/>
        <v>0</v>
      </c>
      <c r="S51" s="1002">
        <f t="shared" si="9"/>
        <v>0</v>
      </c>
      <c r="T51" s="793">
        <f t="shared" si="11"/>
        <v>1497</v>
      </c>
      <c r="U51" s="794">
        <f t="shared" si="11"/>
        <v>1308.1500000000001</v>
      </c>
    </row>
    <row r="52" spans="1:22" ht="13.5" x14ac:dyDescent="0.25">
      <c r="A52" s="787" t="s">
        <v>19</v>
      </c>
      <c r="B52" s="713">
        <v>32500</v>
      </c>
      <c r="C52" s="788">
        <v>29997.58</v>
      </c>
      <c r="D52" s="956">
        <v>11685</v>
      </c>
      <c r="E52" s="998">
        <v>4551.59</v>
      </c>
      <c r="F52" s="789"/>
      <c r="G52" s="789"/>
      <c r="H52" s="790">
        <v>29933</v>
      </c>
      <c r="I52" s="718">
        <v>26066.57</v>
      </c>
      <c r="J52" s="999">
        <v>23552</v>
      </c>
      <c r="K52" s="1000">
        <v>23433.78</v>
      </c>
      <c r="L52" s="719">
        <v>18564</v>
      </c>
      <c r="M52" s="720">
        <v>18560.21</v>
      </c>
      <c r="N52" s="721">
        <v>55050</v>
      </c>
      <c r="O52" s="718">
        <v>64443.43</v>
      </c>
      <c r="P52" s="791">
        <f t="shared" si="8"/>
        <v>127099</v>
      </c>
      <c r="Q52" s="792">
        <f t="shared" si="8"/>
        <v>132503.99</v>
      </c>
      <c r="R52" s="1001">
        <f t="shared" si="9"/>
        <v>44185</v>
      </c>
      <c r="S52" s="1002">
        <f t="shared" si="9"/>
        <v>34549.17</v>
      </c>
      <c r="T52" s="793">
        <f t="shared" si="11"/>
        <v>171284</v>
      </c>
      <c r="U52" s="794">
        <f t="shared" si="11"/>
        <v>167053.15999999997</v>
      </c>
      <c r="V52" s="279"/>
    </row>
    <row r="53" spans="1:22" ht="13.5" x14ac:dyDescent="0.25">
      <c r="A53" s="797" t="s">
        <v>23</v>
      </c>
      <c r="B53" s="798"/>
      <c r="C53" s="1005"/>
      <c r="D53" s="960"/>
      <c r="E53" s="1006"/>
      <c r="F53" s="800"/>
      <c r="G53" s="800"/>
      <c r="H53" s="801"/>
      <c r="I53" s="728"/>
      <c r="J53" s="1007"/>
      <c r="K53" s="1008"/>
      <c r="L53" s="729"/>
      <c r="M53" s="730"/>
      <c r="N53" s="755"/>
      <c r="O53" s="718"/>
      <c r="P53" s="791">
        <f t="shared" si="8"/>
        <v>0</v>
      </c>
      <c r="Q53" s="792">
        <f t="shared" si="8"/>
        <v>0</v>
      </c>
      <c r="R53" s="1001">
        <f t="shared" si="9"/>
        <v>0</v>
      </c>
      <c r="S53" s="1002">
        <f t="shared" si="9"/>
        <v>0</v>
      </c>
      <c r="T53" s="793">
        <f t="shared" si="11"/>
        <v>0</v>
      </c>
      <c r="U53" s="794">
        <f t="shared" si="11"/>
        <v>0</v>
      </c>
    </row>
    <row r="54" spans="1:22" ht="14.25" thickBot="1" x14ac:dyDescent="0.3">
      <c r="A54" s="797" t="s">
        <v>277</v>
      </c>
      <c r="B54" s="723">
        <v>43300</v>
      </c>
      <c r="C54" s="799">
        <v>43287.72</v>
      </c>
      <c r="D54" s="960">
        <v>0</v>
      </c>
      <c r="E54" s="1006"/>
      <c r="F54" s="800"/>
      <c r="G54" s="800"/>
      <c r="H54" s="802">
        <v>7787</v>
      </c>
      <c r="I54" s="728">
        <v>7400.06</v>
      </c>
      <c r="J54" s="1007">
        <v>15300</v>
      </c>
      <c r="K54" s="1008">
        <v>15298.25</v>
      </c>
      <c r="L54" s="729">
        <v>6711</v>
      </c>
      <c r="M54" s="730">
        <v>6709.39</v>
      </c>
      <c r="N54" s="731">
        <v>9103</v>
      </c>
      <c r="O54" s="728">
        <v>13298.7</v>
      </c>
      <c r="P54" s="791">
        <f t="shared" si="8"/>
        <v>38901</v>
      </c>
      <c r="Q54" s="1009">
        <f t="shared" si="8"/>
        <v>42706.400000000001</v>
      </c>
      <c r="R54" s="1001">
        <f t="shared" si="9"/>
        <v>43300</v>
      </c>
      <c r="S54" s="1002">
        <f t="shared" si="9"/>
        <v>43287.72</v>
      </c>
      <c r="T54" s="803">
        <f t="shared" si="11"/>
        <v>82201</v>
      </c>
      <c r="U54" s="804">
        <f t="shared" si="11"/>
        <v>85994.12</v>
      </c>
    </row>
    <row r="55" spans="1:22" ht="13.5" thickBot="1" x14ac:dyDescent="0.25">
      <c r="A55" s="805" t="s">
        <v>201</v>
      </c>
      <c r="B55" s="806"/>
      <c r="C55" s="807"/>
      <c r="D55" s="1010"/>
      <c r="E55" s="1011"/>
      <c r="F55" s="808"/>
      <c r="G55" s="809"/>
      <c r="H55" s="810"/>
      <c r="I55" s="811"/>
      <c r="J55" s="1012"/>
      <c r="K55" s="1013"/>
      <c r="L55" s="812"/>
      <c r="M55" s="813"/>
      <c r="N55" s="814">
        <v>4800</v>
      </c>
      <c r="O55" s="811">
        <v>4800</v>
      </c>
      <c r="P55" s="815">
        <f t="shared" si="8"/>
        <v>4800</v>
      </c>
      <c r="Q55" s="816">
        <f t="shared" si="8"/>
        <v>4800</v>
      </c>
      <c r="R55" s="1014">
        <f>SUM(B55+D55)</f>
        <v>0</v>
      </c>
      <c r="S55" s="1015">
        <f>SUM(C55+E55)</f>
        <v>0</v>
      </c>
      <c r="T55" s="793">
        <f t="shared" si="11"/>
        <v>4800</v>
      </c>
      <c r="U55" s="794">
        <f t="shared" si="11"/>
        <v>4800</v>
      </c>
    </row>
    <row r="56" spans="1:22" s="196" customFormat="1" ht="14.25" thickTop="1" thickBot="1" x14ac:dyDescent="0.25">
      <c r="B56" s="817">
        <f t="shared" ref="B56:O56" si="12">SUM(B42:B55)</f>
        <v>871922</v>
      </c>
      <c r="C56" s="818">
        <f t="shared" si="12"/>
        <v>855992.92999999993</v>
      </c>
      <c r="D56" s="1016">
        <f>SUM(D42:D55)</f>
        <v>224180</v>
      </c>
      <c r="E56" s="1017">
        <f>SUM(E42:E55)</f>
        <v>98230.249999999985</v>
      </c>
      <c r="F56" s="819">
        <f t="shared" si="12"/>
        <v>653111</v>
      </c>
      <c r="G56" s="820">
        <f t="shared" si="12"/>
        <v>653111</v>
      </c>
      <c r="H56" s="821">
        <f t="shared" si="12"/>
        <v>1279118</v>
      </c>
      <c r="I56" s="822">
        <f t="shared" si="12"/>
        <v>1254971.6000000001</v>
      </c>
      <c r="J56" s="1018">
        <f>SUM(J42:J55)</f>
        <v>583663</v>
      </c>
      <c r="K56" s="1019">
        <f t="shared" si="12"/>
        <v>582483.24000000011</v>
      </c>
      <c r="L56" s="823">
        <f t="shared" si="12"/>
        <v>251195</v>
      </c>
      <c r="M56" s="824">
        <f t="shared" si="12"/>
        <v>251177.60000000001</v>
      </c>
      <c r="N56" s="821">
        <f t="shared" si="12"/>
        <v>1797250</v>
      </c>
      <c r="O56" s="822">
        <f t="shared" si="12"/>
        <v>1697965.3099999998</v>
      </c>
      <c r="P56" s="825">
        <f>SUM(P42:P55)</f>
        <v>3911226</v>
      </c>
      <c r="Q56" s="826">
        <f>SUM(Q42:Q55)</f>
        <v>3786597.7500000005</v>
      </c>
      <c r="R56" s="1020">
        <f>SUM(B56+D56)</f>
        <v>1096102</v>
      </c>
      <c r="S56" s="1021">
        <f>SUM(C56+E56)</f>
        <v>954223.17999999993</v>
      </c>
      <c r="T56" s="827">
        <f t="shared" si="11"/>
        <v>5660439</v>
      </c>
      <c r="U56" s="827">
        <f t="shared" si="11"/>
        <v>5393931.9300000006</v>
      </c>
      <c r="V56" s="276"/>
    </row>
    <row r="57" spans="1:22" s="359" customFormat="1" ht="14.25" thickTop="1" thickBot="1" x14ac:dyDescent="0.25">
      <c r="C57" s="778"/>
      <c r="E57" s="778"/>
      <c r="F57" s="778"/>
      <c r="G57" s="778"/>
      <c r="I57" s="358"/>
      <c r="K57" s="778"/>
      <c r="L57" s="387"/>
      <c r="M57" s="358"/>
      <c r="O57" s="358"/>
      <c r="P57" s="358"/>
      <c r="R57" s="358"/>
      <c r="S57" s="358"/>
      <c r="V57" s="278"/>
    </row>
    <row r="58" spans="1:22" s="828" customFormat="1" ht="15" thickTop="1" thickBot="1" x14ac:dyDescent="0.3">
      <c r="A58" s="828" t="s">
        <v>21</v>
      </c>
      <c r="B58" s="829">
        <f t="shared" ref="B58:S58" si="13">SUM(B37-B56)</f>
        <v>0</v>
      </c>
      <c r="C58" s="830">
        <f t="shared" si="13"/>
        <v>7864.5</v>
      </c>
      <c r="D58" s="1022">
        <f t="shared" si="13"/>
        <v>0</v>
      </c>
      <c r="E58" s="1023">
        <f t="shared" si="13"/>
        <v>1.4551915228366852E-11</v>
      </c>
      <c r="F58" s="831">
        <f t="shared" si="13"/>
        <v>0</v>
      </c>
      <c r="G58" s="832">
        <f t="shared" si="13"/>
        <v>0</v>
      </c>
      <c r="H58" s="833">
        <f t="shared" si="13"/>
        <v>0</v>
      </c>
      <c r="I58" s="834">
        <f t="shared" si="13"/>
        <v>0</v>
      </c>
      <c r="J58" s="1024">
        <f t="shared" si="13"/>
        <v>0</v>
      </c>
      <c r="K58" s="1025">
        <f t="shared" si="13"/>
        <v>-1.1641532182693481E-10</v>
      </c>
      <c r="L58" s="835">
        <f t="shared" si="13"/>
        <v>0</v>
      </c>
      <c r="M58" s="836">
        <f t="shared" si="13"/>
        <v>0</v>
      </c>
      <c r="N58" s="837">
        <f t="shared" si="13"/>
        <v>0</v>
      </c>
      <c r="O58" s="834">
        <f t="shared" si="13"/>
        <v>90532.230000000214</v>
      </c>
      <c r="P58" s="838">
        <f t="shared" si="13"/>
        <v>0</v>
      </c>
      <c r="Q58" s="839">
        <f t="shared" si="13"/>
        <v>90532.229999999981</v>
      </c>
      <c r="R58" s="1026">
        <f t="shared" si="13"/>
        <v>0</v>
      </c>
      <c r="S58" s="1027">
        <f t="shared" si="13"/>
        <v>7864.5</v>
      </c>
      <c r="T58" s="840">
        <f>SUM(T37-T56)</f>
        <v>0</v>
      </c>
      <c r="U58" s="840">
        <f>SUM(U37-U56)</f>
        <v>98396.729999999516</v>
      </c>
      <c r="V58" s="280"/>
    </row>
    <row r="60" spans="1:22" x14ac:dyDescent="0.2">
      <c r="O60" s="16"/>
      <c r="R60" s="15"/>
      <c r="S60" s="15"/>
      <c r="T60" s="275"/>
      <c r="V60" s="15"/>
    </row>
    <row r="61" spans="1:22" x14ac:dyDescent="0.2">
      <c r="O61" s="16"/>
      <c r="R61" s="15"/>
      <c r="S61" s="15"/>
      <c r="T61" s="275"/>
      <c r="V61" s="15"/>
    </row>
    <row r="62" spans="1:22" x14ac:dyDescent="0.2">
      <c r="I62" s="15"/>
      <c r="O62" s="16"/>
      <c r="R62" s="15"/>
      <c r="S62" s="15"/>
      <c r="T62" s="275"/>
      <c r="V62" s="15"/>
    </row>
    <row r="63" spans="1:22" x14ac:dyDescent="0.2">
      <c r="O63" s="16"/>
      <c r="R63" s="15"/>
      <c r="S63" s="15"/>
      <c r="T63" s="275"/>
      <c r="V63" s="15"/>
    </row>
    <row r="64" spans="1:22" x14ac:dyDescent="0.2">
      <c r="O64" s="16"/>
      <c r="R64" s="15"/>
      <c r="S64" s="15"/>
      <c r="T64" s="275"/>
      <c r="V64" s="15"/>
    </row>
  </sheetData>
  <mergeCells count="43">
    <mergeCell ref="R40:R41"/>
    <mergeCell ref="S40:S41"/>
    <mergeCell ref="T40:T41"/>
    <mergeCell ref="U40:U41"/>
    <mergeCell ref="L40:L41"/>
    <mergeCell ref="M40:M41"/>
    <mergeCell ref="N40:N41"/>
    <mergeCell ref="O40:O41"/>
    <mergeCell ref="P40:P41"/>
    <mergeCell ref="Q40:Q41"/>
    <mergeCell ref="F40:F41"/>
    <mergeCell ref="G40:G41"/>
    <mergeCell ref="H40:H41"/>
    <mergeCell ref="I40:I41"/>
    <mergeCell ref="J40:J41"/>
    <mergeCell ref="K40:K41"/>
    <mergeCell ref="A1:Q2"/>
    <mergeCell ref="A4:A5"/>
    <mergeCell ref="S4:S5"/>
    <mergeCell ref="T4:T5"/>
    <mergeCell ref="U4:U5"/>
    <mergeCell ref="A40:A41"/>
    <mergeCell ref="B40:B41"/>
    <mergeCell ref="C40:C41"/>
    <mergeCell ref="D40:D41"/>
    <mergeCell ref="E40:E41"/>
    <mergeCell ref="M4:M5"/>
    <mergeCell ref="B4:B5"/>
    <mergeCell ref="C4:C5"/>
    <mergeCell ref="D4:D5"/>
    <mergeCell ref="E4:E5"/>
    <mergeCell ref="F4:F5"/>
    <mergeCell ref="G4:G5"/>
    <mergeCell ref="N4:N5"/>
    <mergeCell ref="H4:H5"/>
    <mergeCell ref="I4:I5"/>
    <mergeCell ref="J4:J5"/>
    <mergeCell ref="Q4:Q5"/>
    <mergeCell ref="R4:R5"/>
    <mergeCell ref="O4:O5"/>
    <mergeCell ref="P4:P5"/>
    <mergeCell ref="K4:K5"/>
    <mergeCell ref="L4:L5"/>
  </mergeCells>
  <printOptions horizontalCentered="1" verticalCentered="1"/>
  <pageMargins left="7.874015748031496E-2" right="7.874015748031496E-2" top="0.11811023622047245" bottom="0.11811023622047245" header="0.51181102362204722" footer="0.51181102362204722"/>
  <pageSetup paperSize="9" scale="65" orientation="landscape" r:id="rId1"/>
  <headerFooter alignWithMargins="0">
    <oddHeader>&amp;CZáverečný účet Mesta Nová Dubnica za rok 2023&amp;RPríloha č.1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E25"/>
  <sheetViews>
    <sheetView workbookViewId="0">
      <selection activeCell="A5" sqref="A5"/>
    </sheetView>
  </sheetViews>
  <sheetFormatPr defaultColWidth="24.28515625" defaultRowHeight="12.75" x14ac:dyDescent="0.2"/>
  <cols>
    <col min="1" max="1" width="24.28515625" style="5" customWidth="1"/>
    <col min="2" max="2" width="25.28515625" style="5" customWidth="1"/>
    <col min="3" max="3" width="14.28515625" style="5" customWidth="1"/>
    <col min="4" max="4" width="13.42578125" style="5" customWidth="1"/>
    <col min="5" max="5" width="11.85546875" style="5" customWidth="1"/>
    <col min="6" max="16384" width="24.28515625" style="5"/>
  </cols>
  <sheetData>
    <row r="2" spans="1:5" x14ac:dyDescent="0.2">
      <c r="A2" s="1436" t="s">
        <v>151</v>
      </c>
      <c r="B2" s="1437"/>
      <c r="C2" s="1437"/>
      <c r="D2" s="1437"/>
      <c r="E2" s="1437"/>
    </row>
    <row r="4" spans="1:5" ht="13.5" thickBot="1" x14ac:dyDescent="0.25"/>
    <row r="5" spans="1:5" s="19" customFormat="1" ht="26.25" thickBot="1" x14ac:dyDescent="0.25">
      <c r="A5" s="91" t="s">
        <v>142</v>
      </c>
      <c r="B5" s="91" t="s">
        <v>143</v>
      </c>
      <c r="C5" s="844" t="s">
        <v>390</v>
      </c>
      <c r="D5" s="92" t="s">
        <v>391</v>
      </c>
      <c r="E5" s="92" t="s">
        <v>392</v>
      </c>
    </row>
    <row r="6" spans="1:5" x14ac:dyDescent="0.2">
      <c r="A6" s="96" t="s">
        <v>249</v>
      </c>
      <c r="B6" s="841" t="s">
        <v>250</v>
      </c>
      <c r="C6" s="845">
        <v>9402.7800000000007</v>
      </c>
      <c r="D6" s="95">
        <v>90000</v>
      </c>
      <c r="E6" s="95">
        <v>590000</v>
      </c>
    </row>
    <row r="7" spans="1:5" x14ac:dyDescent="0.2">
      <c r="A7" s="96" t="s">
        <v>387</v>
      </c>
      <c r="B7" s="841" t="s">
        <v>152</v>
      </c>
      <c r="C7" s="845">
        <v>6903.02</v>
      </c>
      <c r="D7" s="95">
        <v>105263</v>
      </c>
      <c r="E7" s="95">
        <v>1789474</v>
      </c>
    </row>
    <row r="8" spans="1:5" x14ac:dyDescent="0.2">
      <c r="A8" s="96" t="s">
        <v>282</v>
      </c>
      <c r="B8" s="841" t="s">
        <v>152</v>
      </c>
      <c r="C8" s="845">
        <v>11789.32</v>
      </c>
      <c r="D8" s="95">
        <v>50000</v>
      </c>
      <c r="E8" s="95">
        <v>400000</v>
      </c>
    </row>
    <row r="9" spans="1:5" x14ac:dyDescent="0.2">
      <c r="A9" s="96" t="s">
        <v>251</v>
      </c>
      <c r="B9" s="842" t="s">
        <v>253</v>
      </c>
      <c r="C9" s="845">
        <v>3845.45</v>
      </c>
      <c r="D9" s="95">
        <v>16700.349999999999</v>
      </c>
      <c r="E9" s="95">
        <v>370187.42</v>
      </c>
    </row>
    <row r="10" spans="1:5" x14ac:dyDescent="0.2">
      <c r="A10" s="94" t="s">
        <v>252</v>
      </c>
      <c r="B10" s="843" t="s">
        <v>254</v>
      </c>
      <c r="C10" s="846">
        <v>3693.32</v>
      </c>
      <c r="D10" s="93">
        <v>14633.92</v>
      </c>
      <c r="E10" s="93">
        <v>356307.13</v>
      </c>
    </row>
    <row r="11" spans="1:5" x14ac:dyDescent="0.2">
      <c r="A11" s="96" t="s">
        <v>281</v>
      </c>
      <c r="B11" s="843" t="s">
        <v>254</v>
      </c>
      <c r="C11" s="845">
        <v>5399.62</v>
      </c>
      <c r="D11" s="95">
        <v>19419.62</v>
      </c>
      <c r="E11" s="95">
        <v>521993.9</v>
      </c>
    </row>
    <row r="12" spans="1:5" x14ac:dyDescent="0.2">
      <c r="A12" s="94" t="s">
        <v>280</v>
      </c>
      <c r="B12" s="843" t="s">
        <v>254</v>
      </c>
      <c r="C12" s="846">
        <v>5756.84</v>
      </c>
      <c r="D12" s="93">
        <v>20714.68</v>
      </c>
      <c r="E12" s="93">
        <v>556522.31000000006</v>
      </c>
    </row>
    <row r="13" spans="1:5" x14ac:dyDescent="0.2">
      <c r="A13" s="94" t="s">
        <v>388</v>
      </c>
      <c r="B13" s="843" t="s">
        <v>389</v>
      </c>
      <c r="C13" s="846">
        <v>12131.97</v>
      </c>
      <c r="D13" s="93">
        <v>17109.93</v>
      </c>
      <c r="E13" s="93">
        <v>1349925.04</v>
      </c>
    </row>
    <row r="14" spans="1:5" x14ac:dyDescent="0.2">
      <c r="A14" s="94" t="s">
        <v>308</v>
      </c>
      <c r="B14" s="843" t="s">
        <v>309</v>
      </c>
      <c r="C14" s="846">
        <v>612.27</v>
      </c>
      <c r="D14" s="93">
        <v>11025.21</v>
      </c>
      <c r="E14" s="93">
        <v>21820.59</v>
      </c>
    </row>
    <row r="15" spans="1:5" x14ac:dyDescent="0.2">
      <c r="A15" s="96" t="s">
        <v>393</v>
      </c>
      <c r="B15" s="843" t="s">
        <v>394</v>
      </c>
      <c r="C15" s="846">
        <v>1625.26</v>
      </c>
      <c r="D15" s="93">
        <v>0</v>
      </c>
      <c r="E15" s="93">
        <v>300000</v>
      </c>
    </row>
    <row r="16" spans="1:5" x14ac:dyDescent="0.2">
      <c r="A16" s="96" t="s">
        <v>282</v>
      </c>
      <c r="B16" s="843" t="s">
        <v>449</v>
      </c>
      <c r="C16" s="846">
        <v>160.46</v>
      </c>
      <c r="D16" s="93"/>
      <c r="E16" s="93">
        <v>188753.08</v>
      </c>
    </row>
    <row r="17" spans="1:5" x14ac:dyDescent="0.2">
      <c r="A17" s="94" t="s">
        <v>396</v>
      </c>
      <c r="B17" s="94" t="s">
        <v>395</v>
      </c>
      <c r="C17" s="846"/>
      <c r="D17" s="93"/>
      <c r="E17" s="93">
        <v>31710.76</v>
      </c>
    </row>
    <row r="18" spans="1:5" ht="13.5" thickBot="1" x14ac:dyDescent="0.25">
      <c r="A18" s="94" t="s">
        <v>397</v>
      </c>
      <c r="B18" s="94" t="s">
        <v>395</v>
      </c>
      <c r="C18" s="846"/>
      <c r="D18" s="93"/>
      <c r="E18" s="93">
        <v>162933.21</v>
      </c>
    </row>
    <row r="19" spans="1:5" ht="13.5" thickBot="1" x14ac:dyDescent="0.25">
      <c r="A19" s="97"/>
      <c r="B19" s="98" t="s">
        <v>39</v>
      </c>
      <c r="C19" s="99">
        <f>SUM(C6:C18)</f>
        <v>61320.310000000005</v>
      </c>
      <c r="D19" s="99">
        <f>SUM(D6:D18)</f>
        <v>344866.71</v>
      </c>
      <c r="E19" s="99">
        <f>SUM(E6:E18)</f>
        <v>6639627.4399999995</v>
      </c>
    </row>
    <row r="25" spans="1:5" x14ac:dyDescent="0.2">
      <c r="C25" s="15"/>
    </row>
  </sheetData>
  <mergeCells count="1">
    <mergeCell ref="A2:E2"/>
  </mergeCells>
  <printOptions horizontalCentered="1"/>
  <pageMargins left="0.11811023622047245" right="0.11811023622047245" top="0.74803149606299213" bottom="0.74803149606299213" header="0.31496062992125984" footer="0.31496062992125984"/>
  <pageSetup paperSize="9" scale="110" orientation="landscape" r:id="rId1"/>
  <headerFooter>
    <oddHeader>&amp;R&amp;8Príloha č.12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Q107"/>
  <sheetViews>
    <sheetView topLeftCell="A67" workbookViewId="0">
      <selection activeCell="Q75" sqref="Q75"/>
    </sheetView>
  </sheetViews>
  <sheetFormatPr defaultRowHeight="12.75" x14ac:dyDescent="0.2"/>
  <cols>
    <col min="1" max="1" width="40.28515625" style="5" customWidth="1"/>
    <col min="2" max="2" width="8.7109375" style="16" hidden="1" customWidth="1"/>
    <col min="3" max="3" width="8.7109375" style="41" customWidth="1"/>
    <col min="4" max="17" width="8.7109375" style="42" customWidth="1"/>
    <col min="18" max="16384" width="9.140625" style="5"/>
  </cols>
  <sheetData>
    <row r="1" spans="1:17" x14ac:dyDescent="0.2">
      <c r="A1" s="1442" t="s">
        <v>427</v>
      </c>
      <c r="B1" s="1442"/>
      <c r="C1" s="1442"/>
      <c r="D1" s="1303"/>
      <c r="E1" s="1303"/>
      <c r="F1" s="1303"/>
      <c r="G1" s="1303"/>
      <c r="H1" s="1303"/>
      <c r="I1" s="1303"/>
    </row>
    <row r="2" spans="1:17" x14ac:dyDescent="0.2">
      <c r="A2" s="1442"/>
      <c r="B2" s="1442"/>
      <c r="C2" s="1442"/>
      <c r="D2" s="1303"/>
      <c r="E2" s="1303"/>
      <c r="F2" s="1303"/>
      <c r="G2" s="1303"/>
      <c r="H2" s="1303"/>
      <c r="I2" s="1303"/>
    </row>
    <row r="3" spans="1:17" ht="13.5" thickBot="1" x14ac:dyDescent="0.25">
      <c r="A3" s="20"/>
    </row>
    <row r="4" spans="1:17" ht="13.5" x14ac:dyDescent="0.25">
      <c r="A4" s="1438" t="s">
        <v>25</v>
      </c>
      <c r="B4" s="155" t="s">
        <v>84</v>
      </c>
      <c r="C4" s="155" t="s">
        <v>84</v>
      </c>
      <c r="D4" s="155" t="s">
        <v>84</v>
      </c>
      <c r="E4" s="155" t="s">
        <v>84</v>
      </c>
      <c r="F4" s="155" t="s">
        <v>84</v>
      </c>
      <c r="G4" s="155" t="s">
        <v>84</v>
      </c>
      <c r="H4" s="155" t="s">
        <v>84</v>
      </c>
      <c r="I4" s="155" t="s">
        <v>84</v>
      </c>
      <c r="J4" s="155" t="s">
        <v>84</v>
      </c>
      <c r="K4" s="155" t="s">
        <v>84</v>
      </c>
      <c r="L4" s="155" t="s">
        <v>84</v>
      </c>
      <c r="M4" s="155" t="s">
        <v>84</v>
      </c>
      <c r="N4" s="155" t="s">
        <v>84</v>
      </c>
      <c r="O4" s="155" t="s">
        <v>84</v>
      </c>
      <c r="P4" s="155" t="s">
        <v>84</v>
      </c>
      <c r="Q4" s="155" t="s">
        <v>84</v>
      </c>
    </row>
    <row r="5" spans="1:17" ht="14.25" thickBot="1" x14ac:dyDescent="0.3">
      <c r="A5" s="1439"/>
      <c r="B5" s="156">
        <v>2008</v>
      </c>
      <c r="C5" s="156">
        <v>2009</v>
      </c>
      <c r="D5" s="156" t="s">
        <v>85</v>
      </c>
      <c r="E5" s="156" t="s">
        <v>86</v>
      </c>
      <c r="F5" s="156" t="s">
        <v>130</v>
      </c>
      <c r="G5" s="156" t="s">
        <v>140</v>
      </c>
      <c r="H5" s="156" t="s">
        <v>155</v>
      </c>
      <c r="I5" s="156" t="s">
        <v>247</v>
      </c>
      <c r="J5" s="156" t="s">
        <v>259</v>
      </c>
      <c r="K5" s="156" t="s">
        <v>283</v>
      </c>
      <c r="L5" s="156" t="s">
        <v>292</v>
      </c>
      <c r="M5" s="156" t="s">
        <v>302</v>
      </c>
      <c r="N5" s="156" t="s">
        <v>305</v>
      </c>
      <c r="O5" s="156" t="s">
        <v>372</v>
      </c>
      <c r="P5" s="156" t="s">
        <v>385</v>
      </c>
      <c r="Q5" s="156" t="s">
        <v>428</v>
      </c>
    </row>
    <row r="6" spans="1:17" ht="16.5" x14ac:dyDescent="0.3">
      <c r="A6" s="22" t="s">
        <v>260</v>
      </c>
      <c r="B6" s="43">
        <f t="shared" ref="B6:Q6" si="0">SUM(B7)</f>
        <v>0</v>
      </c>
      <c r="C6" s="43">
        <f t="shared" si="0"/>
        <v>0</v>
      </c>
      <c r="D6" s="43">
        <f t="shared" si="0"/>
        <v>0</v>
      </c>
      <c r="E6" s="43">
        <f t="shared" si="0"/>
        <v>0</v>
      </c>
      <c r="F6" s="43">
        <f t="shared" si="0"/>
        <v>0</v>
      </c>
      <c r="G6" s="43">
        <f t="shared" si="0"/>
        <v>0</v>
      </c>
      <c r="H6" s="43">
        <f t="shared" si="0"/>
        <v>0</v>
      </c>
      <c r="I6" s="43">
        <f t="shared" si="0"/>
        <v>0</v>
      </c>
      <c r="J6" s="43">
        <f t="shared" si="0"/>
        <v>3000</v>
      </c>
      <c r="K6" s="43">
        <f t="shared" si="0"/>
        <v>3150</v>
      </c>
      <c r="L6" s="43">
        <f t="shared" si="0"/>
        <v>4500</v>
      </c>
      <c r="M6" s="43">
        <f t="shared" si="0"/>
        <v>2950</v>
      </c>
      <c r="N6" s="43">
        <f t="shared" si="0"/>
        <v>4500</v>
      </c>
      <c r="O6" s="43">
        <f t="shared" si="0"/>
        <v>4400</v>
      </c>
      <c r="P6" s="43">
        <f t="shared" si="0"/>
        <v>6000</v>
      </c>
      <c r="Q6" s="43">
        <f t="shared" si="0"/>
        <v>8000</v>
      </c>
    </row>
    <row r="7" spans="1:17" ht="13.5" thickBot="1" x14ac:dyDescent="0.25">
      <c r="A7" s="23" t="s">
        <v>261</v>
      </c>
      <c r="B7" s="48"/>
      <c r="C7" s="48"/>
      <c r="D7" s="49"/>
      <c r="E7" s="49"/>
      <c r="F7" s="49"/>
      <c r="G7" s="49"/>
      <c r="H7" s="49"/>
      <c r="I7" s="49"/>
      <c r="J7" s="49">
        <v>3000</v>
      </c>
      <c r="K7" s="49">
        <v>3150</v>
      </c>
      <c r="L7" s="49">
        <v>4500</v>
      </c>
      <c r="M7" s="49">
        <v>2950</v>
      </c>
      <c r="N7" s="49">
        <v>4500</v>
      </c>
      <c r="O7" s="49">
        <v>4400</v>
      </c>
      <c r="P7" s="49">
        <v>6000</v>
      </c>
      <c r="Q7" s="49">
        <v>8000</v>
      </c>
    </row>
    <row r="8" spans="1:17" ht="16.5" x14ac:dyDescent="0.3">
      <c r="A8" s="22" t="s">
        <v>243</v>
      </c>
      <c r="B8" s="43">
        <f t="shared" ref="B8:N8" si="1">SUM(B9:B10)</f>
        <v>0</v>
      </c>
      <c r="C8" s="43">
        <f t="shared" si="1"/>
        <v>0</v>
      </c>
      <c r="D8" s="43">
        <f t="shared" si="1"/>
        <v>0</v>
      </c>
      <c r="E8" s="43">
        <f t="shared" si="1"/>
        <v>0</v>
      </c>
      <c r="F8" s="43">
        <f t="shared" si="1"/>
        <v>0</v>
      </c>
      <c r="G8" s="43">
        <f t="shared" si="1"/>
        <v>0</v>
      </c>
      <c r="H8" s="43">
        <f t="shared" si="1"/>
        <v>0</v>
      </c>
      <c r="I8" s="43">
        <f t="shared" si="1"/>
        <v>0</v>
      </c>
      <c r="J8" s="43">
        <f t="shared" si="1"/>
        <v>0</v>
      </c>
      <c r="K8" s="43">
        <f t="shared" si="1"/>
        <v>25000</v>
      </c>
      <c r="L8" s="43">
        <f t="shared" si="1"/>
        <v>94226</v>
      </c>
      <c r="M8" s="43">
        <f t="shared" si="1"/>
        <v>131000</v>
      </c>
      <c r="N8" s="43">
        <f t="shared" si="1"/>
        <v>286000</v>
      </c>
      <c r="O8" s="43">
        <f>SUM(O9:O10)</f>
        <v>300200</v>
      </c>
      <c r="P8" s="43">
        <f>SUM(P9:P10)</f>
        <v>302000</v>
      </c>
      <c r="Q8" s="43">
        <f>SUM(Q9:Q10)</f>
        <v>307740</v>
      </c>
    </row>
    <row r="9" spans="1:17" x14ac:dyDescent="0.2">
      <c r="A9" s="7" t="s">
        <v>286</v>
      </c>
      <c r="B9" s="45"/>
      <c r="C9" s="45"/>
      <c r="D9" s="46"/>
      <c r="E9" s="46"/>
      <c r="F9" s="46"/>
      <c r="G9" s="46"/>
      <c r="H9" s="46"/>
      <c r="I9" s="46"/>
      <c r="J9" s="46"/>
      <c r="K9" s="46">
        <v>25000</v>
      </c>
      <c r="L9" s="46">
        <v>94226</v>
      </c>
      <c r="M9" s="46">
        <v>131000</v>
      </c>
      <c r="N9" s="46">
        <v>102000</v>
      </c>
      <c r="O9" s="46">
        <v>104000</v>
      </c>
      <c r="P9" s="46">
        <v>103400</v>
      </c>
      <c r="Q9" s="46">
        <v>215840</v>
      </c>
    </row>
    <row r="10" spans="1:17" ht="13.5" thickBot="1" x14ac:dyDescent="0.25">
      <c r="A10" s="7" t="s">
        <v>298</v>
      </c>
      <c r="B10" s="45"/>
      <c r="C10" s="45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>
        <v>184000</v>
      </c>
      <c r="O10" s="46">
        <v>196200</v>
      </c>
      <c r="P10" s="46">
        <v>198600</v>
      </c>
      <c r="Q10" s="46">
        <v>91900</v>
      </c>
    </row>
    <row r="11" spans="1:17" ht="16.5" x14ac:dyDescent="0.3">
      <c r="A11" s="22" t="s">
        <v>0</v>
      </c>
      <c r="B11" s="43">
        <f>SUM(B12:B30)</f>
        <v>33814.65</v>
      </c>
      <c r="C11" s="43">
        <f>SUM(C12:C30)</f>
        <v>23052.3</v>
      </c>
      <c r="D11" s="44">
        <f t="shared" ref="D11:I11" si="2">SUM(D12:D30)</f>
        <v>25600</v>
      </c>
      <c r="E11" s="44">
        <f t="shared" si="2"/>
        <v>21800</v>
      </c>
      <c r="F11" s="44">
        <f t="shared" si="2"/>
        <v>15950</v>
      </c>
      <c r="G11" s="44">
        <f t="shared" si="2"/>
        <v>17700</v>
      </c>
      <c r="H11" s="44">
        <f t="shared" si="2"/>
        <v>19650</v>
      </c>
      <c r="I11" s="44">
        <f t="shared" si="2"/>
        <v>22900</v>
      </c>
      <c r="J11" s="44">
        <f t="shared" ref="J11:O11" si="3">SUM(J12:J30)</f>
        <v>22500</v>
      </c>
      <c r="K11" s="44">
        <f t="shared" si="3"/>
        <v>27087.5</v>
      </c>
      <c r="L11" s="44">
        <f t="shared" si="3"/>
        <v>21950</v>
      </c>
      <c r="M11" s="44">
        <f t="shared" si="3"/>
        <v>26217.09</v>
      </c>
      <c r="N11" s="44">
        <f t="shared" si="3"/>
        <v>17115.3</v>
      </c>
      <c r="O11" s="44">
        <f t="shared" si="3"/>
        <v>15900</v>
      </c>
      <c r="P11" s="44">
        <f>SUM(P12:P30)</f>
        <v>26343.54</v>
      </c>
      <c r="Q11" s="44">
        <f>SUM(Q12:Q30)</f>
        <v>35500</v>
      </c>
    </row>
    <row r="12" spans="1:17" x14ac:dyDescent="0.2">
      <c r="A12" s="7" t="s">
        <v>141</v>
      </c>
      <c r="B12" s="45"/>
      <c r="C12" s="45"/>
      <c r="D12" s="46"/>
      <c r="E12" s="46"/>
      <c r="F12" s="46"/>
      <c r="G12" s="46">
        <v>200</v>
      </c>
      <c r="H12" s="46"/>
      <c r="I12" s="46"/>
      <c r="J12" s="46"/>
      <c r="K12" s="46"/>
      <c r="L12" s="46"/>
      <c r="M12" s="46"/>
      <c r="N12" s="46"/>
      <c r="O12" s="46"/>
      <c r="P12" s="46"/>
      <c r="Q12" s="46"/>
    </row>
    <row r="13" spans="1:17" x14ac:dyDescent="0.2">
      <c r="A13" s="7" t="s">
        <v>284</v>
      </c>
      <c r="B13" s="45"/>
      <c r="C13" s="45"/>
      <c r="D13" s="46"/>
      <c r="E13" s="46"/>
      <c r="F13" s="46"/>
      <c r="G13" s="46"/>
      <c r="H13" s="46"/>
      <c r="I13" s="46"/>
      <c r="J13" s="46"/>
      <c r="K13" s="46">
        <v>500</v>
      </c>
      <c r="L13" s="46">
        <v>500</v>
      </c>
      <c r="M13" s="46"/>
      <c r="N13" s="46"/>
      <c r="O13" s="46"/>
      <c r="P13" s="46"/>
      <c r="Q13" s="46"/>
    </row>
    <row r="14" spans="1:17" x14ac:dyDescent="0.2">
      <c r="A14" s="7" t="s">
        <v>87</v>
      </c>
      <c r="B14" s="45"/>
      <c r="C14" s="45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</row>
    <row r="15" spans="1:17" x14ac:dyDescent="0.2">
      <c r="A15" s="7" t="s">
        <v>88</v>
      </c>
      <c r="B15" s="45">
        <v>1858.86</v>
      </c>
      <c r="C15" s="45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</row>
    <row r="16" spans="1:17" x14ac:dyDescent="0.2">
      <c r="A16" s="7" t="s">
        <v>129</v>
      </c>
      <c r="B16" s="45"/>
      <c r="C16" s="45"/>
      <c r="D16" s="46"/>
      <c r="E16" s="46"/>
      <c r="F16" s="46">
        <v>450</v>
      </c>
      <c r="G16" s="46">
        <v>650</v>
      </c>
      <c r="H16" s="46">
        <v>500</v>
      </c>
      <c r="I16" s="46">
        <v>500</v>
      </c>
      <c r="J16" s="46"/>
      <c r="K16" s="46">
        <v>700</v>
      </c>
      <c r="L16" s="46"/>
      <c r="M16" s="46"/>
      <c r="N16" s="46"/>
      <c r="O16" s="46"/>
      <c r="P16" s="46"/>
      <c r="Q16" s="46"/>
    </row>
    <row r="17" spans="1:17" s="17" customFormat="1" x14ac:dyDescent="0.2">
      <c r="A17" s="7" t="s">
        <v>26</v>
      </c>
      <c r="B17" s="45">
        <v>2257.19</v>
      </c>
      <c r="C17" s="45">
        <v>1830</v>
      </c>
      <c r="D17" s="46">
        <v>3100</v>
      </c>
      <c r="E17" s="46">
        <v>2850</v>
      </c>
      <c r="F17" s="46">
        <v>1000</v>
      </c>
      <c r="G17" s="46">
        <v>1100</v>
      </c>
      <c r="H17" s="46">
        <v>1250</v>
      </c>
      <c r="I17" s="46">
        <v>1300</v>
      </c>
      <c r="J17" s="46"/>
      <c r="K17" s="46"/>
      <c r="L17" s="46"/>
      <c r="M17" s="46"/>
      <c r="N17" s="46">
        <v>400</v>
      </c>
      <c r="O17" s="46"/>
      <c r="P17" s="46">
        <v>700</v>
      </c>
      <c r="Q17" s="46"/>
    </row>
    <row r="18" spans="1:17" s="17" customFormat="1" x14ac:dyDescent="0.2">
      <c r="A18" s="7" t="s">
        <v>89</v>
      </c>
      <c r="B18" s="45"/>
      <c r="C18" s="45">
        <v>498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</row>
    <row r="19" spans="1:17" s="17" customFormat="1" x14ac:dyDescent="0.2">
      <c r="A19" s="7" t="s">
        <v>90</v>
      </c>
      <c r="B19" s="45"/>
      <c r="C19" s="45">
        <v>73.3</v>
      </c>
      <c r="D19" s="46">
        <v>400</v>
      </c>
      <c r="E19" s="46">
        <v>300</v>
      </c>
      <c r="F19" s="46">
        <v>200</v>
      </c>
      <c r="G19" s="46">
        <v>450</v>
      </c>
      <c r="H19" s="46">
        <v>600</v>
      </c>
      <c r="I19" s="46">
        <v>600</v>
      </c>
      <c r="J19" s="46">
        <v>600</v>
      </c>
      <c r="K19" s="46">
        <v>600</v>
      </c>
      <c r="L19" s="46">
        <v>600</v>
      </c>
      <c r="M19" s="46">
        <v>600</v>
      </c>
      <c r="N19" s="46">
        <v>600</v>
      </c>
      <c r="O19" s="46">
        <v>600</v>
      </c>
      <c r="P19" s="46">
        <v>700</v>
      </c>
      <c r="Q19" s="46">
        <v>1000</v>
      </c>
    </row>
    <row r="20" spans="1:17" x14ac:dyDescent="0.2">
      <c r="A20" s="7" t="s">
        <v>27</v>
      </c>
      <c r="B20" s="45">
        <v>331.94</v>
      </c>
      <c r="C20" s="45">
        <v>165</v>
      </c>
      <c r="D20" s="46">
        <v>100</v>
      </c>
      <c r="E20" s="46">
        <v>100</v>
      </c>
      <c r="F20" s="46">
        <v>100</v>
      </c>
      <c r="G20" s="46"/>
      <c r="H20" s="46">
        <v>200</v>
      </c>
      <c r="I20" s="46">
        <v>200</v>
      </c>
      <c r="J20" s="46">
        <v>200</v>
      </c>
      <c r="K20" s="46">
        <v>200</v>
      </c>
      <c r="L20" s="46">
        <v>300</v>
      </c>
      <c r="M20" s="46"/>
      <c r="N20" s="46"/>
      <c r="O20" s="46"/>
      <c r="P20" s="46"/>
      <c r="Q20" s="46"/>
    </row>
    <row r="21" spans="1:17" x14ac:dyDescent="0.2">
      <c r="A21" s="7" t="s">
        <v>91</v>
      </c>
      <c r="B21" s="45">
        <v>331.94</v>
      </c>
      <c r="C21" s="45">
        <v>165</v>
      </c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</row>
    <row r="22" spans="1:17" x14ac:dyDescent="0.2">
      <c r="A22" s="7" t="s">
        <v>92</v>
      </c>
      <c r="B22" s="45">
        <v>1659.7</v>
      </c>
      <c r="C22" s="45">
        <v>1493</v>
      </c>
      <c r="D22" s="46">
        <v>500</v>
      </c>
      <c r="E22" s="46">
        <v>400</v>
      </c>
      <c r="F22" s="46">
        <v>350</v>
      </c>
      <c r="G22" s="46">
        <v>600</v>
      </c>
      <c r="H22" s="46">
        <v>900</v>
      </c>
      <c r="I22" s="46">
        <v>1000</v>
      </c>
      <c r="J22" s="46">
        <v>-400</v>
      </c>
      <c r="K22" s="46">
        <v>1200</v>
      </c>
      <c r="L22" s="46">
        <v>1200</v>
      </c>
      <c r="M22" s="46">
        <v>1200</v>
      </c>
      <c r="N22" s="46">
        <v>615.29999999999995</v>
      </c>
      <c r="O22" s="46"/>
      <c r="P22" s="46"/>
      <c r="Q22" s="46"/>
    </row>
    <row r="23" spans="1:17" x14ac:dyDescent="0.2">
      <c r="A23" s="10" t="s">
        <v>294</v>
      </c>
      <c r="B23" s="45">
        <v>19574.45</v>
      </c>
      <c r="C23" s="45">
        <v>14174</v>
      </c>
      <c r="D23" s="46">
        <v>17000</v>
      </c>
      <c r="E23" s="46">
        <v>14000</v>
      </c>
      <c r="F23" s="46">
        <v>11350</v>
      </c>
      <c r="G23" s="46">
        <v>11250</v>
      </c>
      <c r="H23" s="46">
        <v>11150</v>
      </c>
      <c r="I23" s="46">
        <v>12150</v>
      </c>
      <c r="J23" s="46">
        <v>13300</v>
      </c>
      <c r="K23" s="46">
        <v>14500</v>
      </c>
      <c r="L23" s="46">
        <v>9000</v>
      </c>
      <c r="M23" s="46">
        <v>14267.09</v>
      </c>
      <c r="N23" s="46">
        <v>8800</v>
      </c>
      <c r="O23" s="46">
        <v>10000</v>
      </c>
      <c r="P23" s="46">
        <v>18600</v>
      </c>
      <c r="Q23" s="46">
        <v>25800</v>
      </c>
    </row>
    <row r="24" spans="1:17" x14ac:dyDescent="0.2">
      <c r="A24" s="10" t="s">
        <v>295</v>
      </c>
      <c r="B24" s="45"/>
      <c r="C24" s="45"/>
      <c r="D24" s="46"/>
      <c r="E24" s="46"/>
      <c r="F24" s="46"/>
      <c r="G24" s="46">
        <v>600</v>
      </c>
      <c r="H24" s="46">
        <v>600</v>
      </c>
      <c r="I24" s="46">
        <v>700</v>
      </c>
      <c r="J24" s="46">
        <v>700</v>
      </c>
      <c r="K24" s="46">
        <v>700</v>
      </c>
      <c r="L24" s="46">
        <v>600</v>
      </c>
      <c r="M24" s="46">
        <v>700</v>
      </c>
      <c r="N24" s="46">
        <v>700</v>
      </c>
      <c r="O24" s="46">
        <v>600</v>
      </c>
      <c r="P24" s="46">
        <v>450</v>
      </c>
      <c r="Q24" s="46">
        <v>700</v>
      </c>
    </row>
    <row r="25" spans="1:17" x14ac:dyDescent="0.2">
      <c r="A25" s="10" t="s">
        <v>153</v>
      </c>
      <c r="B25" s="45"/>
      <c r="C25" s="45"/>
      <c r="D25" s="46"/>
      <c r="E25" s="46"/>
      <c r="F25" s="46"/>
      <c r="G25" s="46"/>
      <c r="H25" s="46">
        <v>500</v>
      </c>
      <c r="I25" s="46">
        <v>500</v>
      </c>
      <c r="J25" s="46"/>
      <c r="K25" s="46">
        <v>700</v>
      </c>
      <c r="L25" s="46">
        <v>850</v>
      </c>
      <c r="M25" s="46"/>
      <c r="N25" s="46">
        <v>500</v>
      </c>
      <c r="O25" s="46"/>
      <c r="P25" s="46"/>
      <c r="Q25" s="46">
        <v>1000</v>
      </c>
    </row>
    <row r="26" spans="1:17" x14ac:dyDescent="0.2">
      <c r="A26" s="10" t="s">
        <v>28</v>
      </c>
      <c r="B26" s="45">
        <v>2340.17</v>
      </c>
      <c r="C26" s="45">
        <v>1500</v>
      </c>
      <c r="D26" s="46">
        <v>2000</v>
      </c>
      <c r="E26" s="46">
        <v>1800</v>
      </c>
      <c r="F26" s="46">
        <v>900</v>
      </c>
      <c r="G26" s="46">
        <v>1000</v>
      </c>
      <c r="H26" s="46">
        <v>1350</v>
      </c>
      <c r="I26" s="46">
        <v>1350</v>
      </c>
      <c r="J26" s="46">
        <v>1400</v>
      </c>
      <c r="K26" s="46">
        <v>1400</v>
      </c>
      <c r="L26" s="46">
        <v>1600</v>
      </c>
      <c r="M26" s="46"/>
      <c r="N26" s="46"/>
      <c r="O26" s="46"/>
      <c r="P26" s="46"/>
      <c r="Q26" s="46"/>
    </row>
    <row r="27" spans="1:17" x14ac:dyDescent="0.2">
      <c r="A27" s="10" t="s">
        <v>285</v>
      </c>
      <c r="B27" s="45">
        <v>1062.21</v>
      </c>
      <c r="C27" s="45">
        <v>500</v>
      </c>
      <c r="D27" s="46">
        <v>500</v>
      </c>
      <c r="E27" s="46">
        <v>200</v>
      </c>
      <c r="F27" s="46"/>
      <c r="G27" s="46"/>
      <c r="H27" s="46"/>
      <c r="I27" s="46">
        <v>500</v>
      </c>
      <c r="J27" s="46">
        <v>600</v>
      </c>
      <c r="K27" s="46">
        <v>600</v>
      </c>
      <c r="L27" s="46">
        <v>700</v>
      </c>
      <c r="M27" s="46">
        <v>850</v>
      </c>
      <c r="N27" s="46">
        <v>600</v>
      </c>
      <c r="O27" s="46">
        <v>700</v>
      </c>
      <c r="P27" s="46">
        <v>900</v>
      </c>
      <c r="Q27" s="46">
        <v>1000</v>
      </c>
    </row>
    <row r="28" spans="1:17" x14ac:dyDescent="0.2">
      <c r="A28" s="10" t="s">
        <v>29</v>
      </c>
      <c r="B28" s="45">
        <v>4398.1899999999996</v>
      </c>
      <c r="C28" s="45">
        <v>2654</v>
      </c>
      <c r="D28" s="46">
        <v>2000</v>
      </c>
      <c r="E28" s="46">
        <v>2150</v>
      </c>
      <c r="F28" s="46">
        <v>1600</v>
      </c>
      <c r="G28" s="46">
        <v>1850</v>
      </c>
      <c r="H28" s="46">
        <v>2600</v>
      </c>
      <c r="I28" s="46">
        <v>4100</v>
      </c>
      <c r="J28" s="46">
        <v>6100</v>
      </c>
      <c r="K28" s="46">
        <v>5987.5</v>
      </c>
      <c r="L28" s="46">
        <v>6600</v>
      </c>
      <c r="M28" s="46">
        <v>8600</v>
      </c>
      <c r="N28" s="46">
        <v>4900</v>
      </c>
      <c r="O28" s="46">
        <v>4000</v>
      </c>
      <c r="P28" s="46">
        <v>4000</v>
      </c>
      <c r="Q28" s="46">
        <v>5000</v>
      </c>
    </row>
    <row r="29" spans="1:17" x14ac:dyDescent="0.2">
      <c r="A29" s="7" t="s">
        <v>386</v>
      </c>
      <c r="B29" s="45"/>
      <c r="C29" s="45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>
        <v>993.54</v>
      </c>
      <c r="Q29" s="46">
        <v>1000</v>
      </c>
    </row>
    <row r="30" spans="1:17" ht="13.5" thickBot="1" x14ac:dyDescent="0.25">
      <c r="A30" s="47" t="s">
        <v>93</v>
      </c>
      <c r="B30" s="48"/>
      <c r="C30" s="48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</row>
    <row r="31" spans="1:17" s="17" customFormat="1" ht="16.5" x14ac:dyDescent="0.3">
      <c r="A31" s="22" t="s">
        <v>1</v>
      </c>
      <c r="B31" s="43">
        <f t="shared" ref="B31:O31" si="4">SUM(B32:B44)</f>
        <v>6796.0599999999995</v>
      </c>
      <c r="C31" s="43">
        <f t="shared" si="4"/>
        <v>4870</v>
      </c>
      <c r="D31" s="44">
        <f t="shared" si="4"/>
        <v>6450</v>
      </c>
      <c r="E31" s="44">
        <f t="shared" si="4"/>
        <v>5725</v>
      </c>
      <c r="F31" s="44">
        <f t="shared" si="4"/>
        <v>4600</v>
      </c>
      <c r="G31" s="44">
        <f t="shared" si="4"/>
        <v>4200</v>
      </c>
      <c r="H31" s="44">
        <f t="shared" si="4"/>
        <v>4800</v>
      </c>
      <c r="I31" s="44">
        <f t="shared" si="4"/>
        <v>5400</v>
      </c>
      <c r="J31" s="44">
        <f t="shared" si="4"/>
        <v>6450</v>
      </c>
      <c r="K31" s="44">
        <f t="shared" si="4"/>
        <v>6050</v>
      </c>
      <c r="L31" s="44">
        <f t="shared" si="4"/>
        <v>6850</v>
      </c>
      <c r="M31" s="44">
        <f t="shared" si="4"/>
        <v>11780</v>
      </c>
      <c r="N31" s="44">
        <f t="shared" si="4"/>
        <v>7300</v>
      </c>
      <c r="O31" s="44">
        <f t="shared" si="4"/>
        <v>6220</v>
      </c>
      <c r="P31" s="44">
        <f>SUM(P32:P44)</f>
        <v>7150</v>
      </c>
      <c r="Q31" s="44">
        <f>SUM(Q32:Q44)</f>
        <v>13000</v>
      </c>
    </row>
    <row r="32" spans="1:17" x14ac:dyDescent="0.2">
      <c r="A32" s="7" t="s">
        <v>94</v>
      </c>
      <c r="B32" s="45">
        <v>331.94</v>
      </c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</row>
    <row r="33" spans="1:17" ht="13.5" x14ac:dyDescent="0.25">
      <c r="A33" s="7" t="s">
        <v>96</v>
      </c>
      <c r="B33" s="50" t="s">
        <v>97</v>
      </c>
      <c r="C33" s="50" t="s">
        <v>97</v>
      </c>
      <c r="D33" s="50" t="s">
        <v>97</v>
      </c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</row>
    <row r="34" spans="1:17" ht="13.5" x14ac:dyDescent="0.25">
      <c r="A34" s="7" t="s">
        <v>99</v>
      </c>
      <c r="B34" s="50" t="s">
        <v>97</v>
      </c>
      <c r="C34" s="50" t="s">
        <v>97</v>
      </c>
      <c r="D34" s="50" t="s">
        <v>97</v>
      </c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</row>
    <row r="35" spans="1:17" ht="13.5" x14ac:dyDescent="0.25">
      <c r="A35" s="7" t="s">
        <v>98</v>
      </c>
      <c r="B35" s="50" t="s">
        <v>97</v>
      </c>
      <c r="C35" s="50" t="s">
        <v>97</v>
      </c>
      <c r="D35" s="50" t="s">
        <v>97</v>
      </c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</row>
    <row r="36" spans="1:17" x14ac:dyDescent="0.2">
      <c r="A36" s="7" t="s">
        <v>95</v>
      </c>
      <c r="B36" s="45">
        <v>3983.27</v>
      </c>
      <c r="C36" s="45">
        <v>2765</v>
      </c>
      <c r="D36" s="45">
        <v>4150</v>
      </c>
      <c r="E36" s="45">
        <v>3400</v>
      </c>
      <c r="F36" s="45">
        <v>2800</v>
      </c>
      <c r="G36" s="45">
        <v>2490</v>
      </c>
      <c r="H36" s="45">
        <v>3300</v>
      </c>
      <c r="I36" s="45">
        <v>3500</v>
      </c>
      <c r="J36" s="45">
        <v>4500</v>
      </c>
      <c r="K36" s="45">
        <v>4000</v>
      </c>
      <c r="L36" s="45">
        <v>4500</v>
      </c>
      <c r="M36" s="45">
        <v>6300</v>
      </c>
      <c r="N36" s="45">
        <v>4000</v>
      </c>
      <c r="O36" s="45">
        <v>5000</v>
      </c>
      <c r="P36" s="45">
        <v>5000</v>
      </c>
      <c r="Q36" s="45">
        <v>5500</v>
      </c>
    </row>
    <row r="37" spans="1:17" x14ac:dyDescent="0.2">
      <c r="A37" s="7" t="s">
        <v>296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>
        <v>400</v>
      </c>
      <c r="M37" s="45"/>
      <c r="N37" s="45"/>
      <c r="O37" s="45">
        <v>500</v>
      </c>
      <c r="P37" s="45">
        <v>500</v>
      </c>
      <c r="Q37" s="45">
        <v>1500</v>
      </c>
    </row>
    <row r="38" spans="1:17" x14ac:dyDescent="0.2">
      <c r="A38" s="7" t="s">
        <v>30</v>
      </c>
      <c r="B38" s="45">
        <v>1485.03</v>
      </c>
      <c r="C38" s="45">
        <v>1000</v>
      </c>
      <c r="D38" s="45">
        <v>1100</v>
      </c>
      <c r="E38" s="45">
        <v>750</v>
      </c>
      <c r="F38" s="45">
        <v>600</v>
      </c>
      <c r="G38" s="45">
        <v>540</v>
      </c>
      <c r="H38" s="45">
        <v>600</v>
      </c>
      <c r="I38" s="45">
        <v>1000</v>
      </c>
      <c r="J38" s="45">
        <v>1000</v>
      </c>
      <c r="K38" s="45">
        <v>1000</v>
      </c>
      <c r="L38" s="45">
        <v>800</v>
      </c>
      <c r="M38" s="45">
        <v>900</v>
      </c>
      <c r="N38" s="45"/>
      <c r="O38" s="45"/>
      <c r="P38" s="45"/>
      <c r="Q38" s="45">
        <v>500</v>
      </c>
    </row>
    <row r="39" spans="1:17" x14ac:dyDescent="0.2">
      <c r="A39" s="7" t="s">
        <v>373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>
        <v>720</v>
      </c>
      <c r="P39" s="45"/>
      <c r="Q39" s="45">
        <v>1000</v>
      </c>
    </row>
    <row r="40" spans="1:17" ht="13.5" x14ac:dyDescent="0.25">
      <c r="A40" s="51" t="s">
        <v>139</v>
      </c>
      <c r="B40" s="45"/>
      <c r="C40" s="45"/>
      <c r="D40" s="45"/>
      <c r="E40" s="45"/>
      <c r="F40" s="45"/>
      <c r="G40" s="45">
        <v>100</v>
      </c>
      <c r="H40" s="45">
        <v>300</v>
      </c>
      <c r="I40" s="45">
        <v>300</v>
      </c>
      <c r="J40" s="45">
        <v>300</v>
      </c>
      <c r="K40" s="45">
        <v>350</v>
      </c>
      <c r="L40" s="45">
        <v>350</v>
      </c>
      <c r="M40" s="45">
        <v>580</v>
      </c>
      <c r="N40" s="45"/>
      <c r="O40" s="45"/>
      <c r="P40" s="45"/>
      <c r="Q40" s="45"/>
    </row>
    <row r="41" spans="1:17" x14ac:dyDescent="0.2">
      <c r="A41" s="8" t="s">
        <v>31</v>
      </c>
      <c r="B41" s="52">
        <v>995.82</v>
      </c>
      <c r="C41" s="52">
        <v>660</v>
      </c>
      <c r="D41" s="52">
        <v>700</v>
      </c>
      <c r="E41" s="52">
        <v>500</v>
      </c>
      <c r="F41" s="24">
        <v>400</v>
      </c>
      <c r="G41" s="52">
        <v>390</v>
      </c>
      <c r="H41" s="52">
        <v>600</v>
      </c>
      <c r="I41" s="52">
        <v>600</v>
      </c>
      <c r="J41" s="52">
        <v>650</v>
      </c>
      <c r="K41" s="52">
        <v>700</v>
      </c>
      <c r="L41" s="52"/>
      <c r="M41" s="52"/>
      <c r="N41" s="52"/>
      <c r="O41" s="52"/>
      <c r="P41" s="52"/>
      <c r="Q41" s="52"/>
    </row>
    <row r="42" spans="1:17" x14ac:dyDescent="0.2">
      <c r="A42" s="8" t="s">
        <v>306</v>
      </c>
      <c r="B42" s="53"/>
      <c r="C42" s="53"/>
      <c r="D42" s="53"/>
      <c r="E42" s="53">
        <v>575</v>
      </c>
      <c r="F42" s="53">
        <v>400</v>
      </c>
      <c r="G42" s="53">
        <v>340</v>
      </c>
      <c r="H42" s="53"/>
      <c r="I42" s="53"/>
      <c r="J42" s="53"/>
      <c r="K42" s="53"/>
      <c r="L42" s="53">
        <v>800</v>
      </c>
      <c r="M42" s="53">
        <v>4000</v>
      </c>
      <c r="N42" s="53">
        <v>3300</v>
      </c>
      <c r="O42" s="53"/>
      <c r="P42" s="53">
        <v>1650</v>
      </c>
      <c r="Q42" s="53">
        <v>4500</v>
      </c>
    </row>
    <row r="43" spans="1:17" ht="13.5" x14ac:dyDescent="0.25">
      <c r="A43" s="54" t="s">
        <v>32</v>
      </c>
      <c r="B43" s="52"/>
      <c r="C43" s="52">
        <v>315</v>
      </c>
      <c r="D43" s="52">
        <v>500</v>
      </c>
      <c r="E43" s="52">
        <v>500</v>
      </c>
      <c r="F43" s="52">
        <v>400</v>
      </c>
      <c r="G43" s="52">
        <v>340</v>
      </c>
      <c r="H43" s="52"/>
      <c r="I43" s="52"/>
      <c r="J43" s="52"/>
      <c r="K43" s="52"/>
      <c r="L43" s="52"/>
      <c r="M43" s="52"/>
      <c r="N43" s="52"/>
      <c r="O43" s="52"/>
      <c r="P43" s="52"/>
      <c r="Q43" s="52"/>
    </row>
    <row r="44" spans="1:17" ht="13.5" thickBot="1" x14ac:dyDescent="0.25">
      <c r="A44" s="23" t="s">
        <v>100</v>
      </c>
      <c r="B44" s="48"/>
      <c r="C44" s="48">
        <v>130</v>
      </c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</row>
    <row r="45" spans="1:17" s="17" customFormat="1" ht="16.5" x14ac:dyDescent="0.3">
      <c r="A45" s="21" t="s">
        <v>3</v>
      </c>
      <c r="B45" s="55">
        <f t="shared" ref="B45:O45" si="5">SUM(B46:B60)</f>
        <v>2323.58</v>
      </c>
      <c r="C45" s="55">
        <f t="shared" si="5"/>
        <v>1930</v>
      </c>
      <c r="D45" s="55">
        <f t="shared" si="5"/>
        <v>1825</v>
      </c>
      <c r="E45" s="55">
        <f t="shared" si="5"/>
        <v>1950</v>
      </c>
      <c r="F45" s="55">
        <f t="shared" si="5"/>
        <v>1450</v>
      </c>
      <c r="G45" s="55">
        <f t="shared" si="5"/>
        <v>1450</v>
      </c>
      <c r="H45" s="55">
        <f t="shared" si="5"/>
        <v>1900</v>
      </c>
      <c r="I45" s="55">
        <f t="shared" si="5"/>
        <v>2500</v>
      </c>
      <c r="J45" s="55">
        <f t="shared" si="5"/>
        <v>2700</v>
      </c>
      <c r="K45" s="55">
        <f t="shared" si="5"/>
        <v>2900</v>
      </c>
      <c r="L45" s="55">
        <f t="shared" si="5"/>
        <v>13050</v>
      </c>
      <c r="M45" s="55">
        <f t="shared" si="5"/>
        <v>3263.81</v>
      </c>
      <c r="N45" s="55">
        <f t="shared" si="5"/>
        <v>4899.99</v>
      </c>
      <c r="O45" s="55">
        <f t="shared" si="5"/>
        <v>14800</v>
      </c>
      <c r="P45" s="55">
        <f>SUM(P46:P60)</f>
        <v>2904</v>
      </c>
      <c r="Q45" s="55">
        <f>SUM(Q46:Q60)</f>
        <v>3500</v>
      </c>
    </row>
    <row r="46" spans="1:17" x14ac:dyDescent="0.2">
      <c r="A46" s="7" t="s">
        <v>101</v>
      </c>
      <c r="B46" s="45">
        <v>331.94</v>
      </c>
      <c r="C46" s="45">
        <v>285</v>
      </c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</row>
    <row r="47" spans="1:17" x14ac:dyDescent="0.2">
      <c r="A47" s="7" t="s">
        <v>102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</row>
    <row r="48" spans="1:17" x14ac:dyDescent="0.2">
      <c r="A48" s="7" t="s">
        <v>103</v>
      </c>
      <c r="B48" s="45"/>
      <c r="C48" s="45"/>
      <c r="D48" s="45"/>
      <c r="E48" s="45">
        <v>300</v>
      </c>
      <c r="F48" s="45">
        <v>250</v>
      </c>
      <c r="G48" s="45">
        <v>300</v>
      </c>
      <c r="H48" s="45">
        <v>450</v>
      </c>
      <c r="I48" s="45">
        <v>500</v>
      </c>
      <c r="J48" s="45">
        <v>500</v>
      </c>
      <c r="K48" s="45">
        <v>500</v>
      </c>
      <c r="L48" s="45">
        <v>600</v>
      </c>
      <c r="M48" s="45"/>
      <c r="N48" s="45"/>
      <c r="O48" s="45"/>
      <c r="P48" s="45"/>
      <c r="Q48" s="45"/>
    </row>
    <row r="49" spans="1:17" x14ac:dyDescent="0.2">
      <c r="A49" s="7" t="s">
        <v>104</v>
      </c>
      <c r="B49" s="45">
        <v>265.55</v>
      </c>
      <c r="C49" s="45">
        <v>285</v>
      </c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</row>
    <row r="50" spans="1:17" x14ac:dyDescent="0.2">
      <c r="A50" s="7" t="s">
        <v>105</v>
      </c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</row>
    <row r="51" spans="1:17" x14ac:dyDescent="0.2">
      <c r="A51" s="7" t="s">
        <v>33</v>
      </c>
      <c r="B51" s="45">
        <v>431.52</v>
      </c>
      <c r="C51" s="45">
        <v>365</v>
      </c>
      <c r="D51" s="45">
        <v>550</v>
      </c>
      <c r="E51" s="45">
        <v>550</v>
      </c>
      <c r="F51" s="45">
        <v>400</v>
      </c>
      <c r="G51" s="45">
        <v>400</v>
      </c>
      <c r="H51" s="45">
        <v>600</v>
      </c>
      <c r="I51" s="45">
        <v>700</v>
      </c>
      <c r="J51" s="45">
        <v>800</v>
      </c>
      <c r="K51" s="45">
        <v>700</v>
      </c>
      <c r="L51" s="45">
        <v>500</v>
      </c>
      <c r="M51" s="45">
        <v>613.80999999999995</v>
      </c>
      <c r="N51" s="45">
        <v>200</v>
      </c>
      <c r="O51" s="45"/>
      <c r="P51" s="45">
        <v>254</v>
      </c>
      <c r="Q51" s="45">
        <v>400</v>
      </c>
    </row>
    <row r="52" spans="1:17" x14ac:dyDescent="0.2">
      <c r="A52" s="7" t="s">
        <v>34</v>
      </c>
      <c r="B52" s="45">
        <v>232.36</v>
      </c>
      <c r="C52" s="45">
        <v>130</v>
      </c>
      <c r="D52" s="45">
        <v>300</v>
      </c>
      <c r="E52" s="45">
        <v>250</v>
      </c>
      <c r="F52" s="45">
        <v>200</v>
      </c>
      <c r="G52" s="45">
        <v>150</v>
      </c>
      <c r="H52" s="45"/>
      <c r="I52" s="45"/>
      <c r="J52" s="45"/>
      <c r="K52" s="45"/>
      <c r="L52" s="45">
        <v>5000</v>
      </c>
      <c r="M52" s="45"/>
      <c r="N52" s="45"/>
      <c r="O52" s="45"/>
      <c r="P52" s="45"/>
      <c r="Q52" s="45"/>
    </row>
    <row r="53" spans="1:17" x14ac:dyDescent="0.2">
      <c r="A53" s="7" t="s">
        <v>374</v>
      </c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>
        <v>12900</v>
      </c>
      <c r="P53" s="45"/>
      <c r="Q53" s="45"/>
    </row>
    <row r="54" spans="1:17" x14ac:dyDescent="0.2">
      <c r="A54" s="7" t="s">
        <v>106</v>
      </c>
      <c r="B54" s="45">
        <v>232.36</v>
      </c>
      <c r="C54" s="45">
        <v>200</v>
      </c>
      <c r="D54" s="45"/>
      <c r="E54" s="45">
        <v>150</v>
      </c>
      <c r="F54" s="45">
        <v>150</v>
      </c>
      <c r="G54" s="45"/>
      <c r="H54" s="45">
        <v>500</v>
      </c>
      <c r="I54" s="45">
        <v>500</v>
      </c>
      <c r="J54" s="45">
        <v>500</v>
      </c>
      <c r="K54" s="45">
        <v>600</v>
      </c>
      <c r="L54" s="45">
        <v>600</v>
      </c>
      <c r="M54" s="45">
        <v>700</v>
      </c>
      <c r="N54" s="45"/>
      <c r="O54" s="45"/>
      <c r="P54" s="45">
        <v>1000</v>
      </c>
      <c r="Q54" s="45">
        <v>1200</v>
      </c>
    </row>
    <row r="55" spans="1:17" x14ac:dyDescent="0.2">
      <c r="A55" s="7" t="s">
        <v>297</v>
      </c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>
        <v>5000</v>
      </c>
      <c r="M55" s="45"/>
      <c r="N55" s="45">
        <v>3499.99</v>
      </c>
      <c r="O55" s="45"/>
      <c r="P55" s="45"/>
      <c r="Q55" s="45"/>
    </row>
    <row r="56" spans="1:17" x14ac:dyDescent="0.2">
      <c r="A56" s="7" t="s">
        <v>35</v>
      </c>
      <c r="B56" s="45">
        <v>99.58</v>
      </c>
      <c r="C56" s="45">
        <v>100</v>
      </c>
      <c r="D56" s="45">
        <v>125</v>
      </c>
      <c r="E56" s="45">
        <v>150</v>
      </c>
      <c r="F56" s="45">
        <v>150</v>
      </c>
      <c r="G56" s="45">
        <v>100</v>
      </c>
      <c r="H56" s="45">
        <v>150</v>
      </c>
      <c r="I56" s="45">
        <v>200</v>
      </c>
      <c r="J56" s="45">
        <v>250</v>
      </c>
      <c r="K56" s="45">
        <v>250</v>
      </c>
      <c r="L56" s="45">
        <v>500</v>
      </c>
      <c r="M56" s="45">
        <v>600</v>
      </c>
      <c r="N56" s="45"/>
      <c r="O56" s="45">
        <v>600</v>
      </c>
      <c r="P56" s="45">
        <v>700</v>
      </c>
      <c r="Q56" s="45">
        <v>500</v>
      </c>
    </row>
    <row r="57" spans="1:17" x14ac:dyDescent="0.2">
      <c r="A57" s="7" t="s">
        <v>107</v>
      </c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</row>
    <row r="58" spans="1:17" ht="13.5" x14ac:dyDescent="0.25">
      <c r="A58" s="51" t="s">
        <v>131</v>
      </c>
      <c r="B58" s="45"/>
      <c r="C58" s="45"/>
      <c r="D58" s="45"/>
      <c r="E58" s="45"/>
      <c r="F58" s="45">
        <v>300</v>
      </c>
      <c r="G58" s="45"/>
      <c r="H58" s="45">
        <v>200</v>
      </c>
      <c r="I58" s="45">
        <v>200</v>
      </c>
      <c r="J58" s="45">
        <v>250</v>
      </c>
      <c r="K58" s="45">
        <v>350</v>
      </c>
      <c r="L58" s="45">
        <v>350</v>
      </c>
      <c r="M58" s="45">
        <v>350</v>
      </c>
      <c r="N58" s="45">
        <v>300</v>
      </c>
      <c r="O58" s="45">
        <v>300</v>
      </c>
      <c r="P58" s="45">
        <v>450</v>
      </c>
      <c r="Q58" s="45">
        <v>300</v>
      </c>
    </row>
    <row r="59" spans="1:17" ht="13.5" x14ac:dyDescent="0.25">
      <c r="A59" s="8" t="s">
        <v>36</v>
      </c>
      <c r="B59" s="45">
        <v>663.88</v>
      </c>
      <c r="C59" s="45">
        <v>565</v>
      </c>
      <c r="D59" s="45">
        <v>850</v>
      </c>
      <c r="E59" s="45">
        <v>550</v>
      </c>
      <c r="F59" s="50" t="s">
        <v>97</v>
      </c>
      <c r="G59" s="45">
        <v>500</v>
      </c>
      <c r="H59" s="45"/>
      <c r="I59" s="45">
        <v>400</v>
      </c>
      <c r="J59" s="45">
        <v>400</v>
      </c>
      <c r="K59" s="45">
        <v>500</v>
      </c>
      <c r="L59" s="45">
        <v>500</v>
      </c>
      <c r="M59" s="45">
        <v>1000</v>
      </c>
      <c r="N59" s="45">
        <v>900</v>
      </c>
      <c r="O59" s="45">
        <v>1000</v>
      </c>
      <c r="P59" s="45">
        <v>500</v>
      </c>
      <c r="Q59" s="45">
        <v>1100</v>
      </c>
    </row>
    <row r="60" spans="1:17" ht="13.5" thickBot="1" x14ac:dyDescent="0.25">
      <c r="A60" s="8" t="s">
        <v>108</v>
      </c>
      <c r="B60" s="53">
        <v>66.39</v>
      </c>
      <c r="C60" s="53"/>
      <c r="D60" s="53" t="s">
        <v>22</v>
      </c>
      <c r="E60" s="53" t="s">
        <v>22</v>
      </c>
      <c r="F60" s="53" t="s">
        <v>22</v>
      </c>
      <c r="G60" s="53" t="s">
        <v>22</v>
      </c>
      <c r="H60" s="53" t="s">
        <v>22</v>
      </c>
      <c r="I60" s="53" t="s">
        <v>22</v>
      </c>
      <c r="J60" s="53" t="s">
        <v>22</v>
      </c>
      <c r="K60" s="53"/>
      <c r="L60" s="53"/>
      <c r="M60" s="53"/>
      <c r="N60" s="53"/>
      <c r="O60" s="53"/>
      <c r="P60" s="53"/>
      <c r="Q60" s="53"/>
    </row>
    <row r="61" spans="1:17" s="17" customFormat="1" ht="16.5" x14ac:dyDescent="0.3">
      <c r="A61" s="22" t="s">
        <v>2</v>
      </c>
      <c r="B61" s="43">
        <f t="shared" ref="B61:I61" si="6">SUM(B62:B69)</f>
        <v>0</v>
      </c>
      <c r="C61" s="43">
        <f t="shared" si="6"/>
        <v>0</v>
      </c>
      <c r="D61" s="43">
        <f t="shared" si="6"/>
        <v>0</v>
      </c>
      <c r="E61" s="43">
        <f t="shared" si="6"/>
        <v>0</v>
      </c>
      <c r="F61" s="43">
        <f t="shared" si="6"/>
        <v>350</v>
      </c>
      <c r="G61" s="43">
        <f t="shared" si="6"/>
        <v>1500</v>
      </c>
      <c r="H61" s="43">
        <f t="shared" si="6"/>
        <v>1500</v>
      </c>
      <c r="I61" s="43">
        <f t="shared" si="6"/>
        <v>0</v>
      </c>
      <c r="J61" s="43">
        <f t="shared" ref="J61:O61" si="7">SUM(J62:J69)</f>
        <v>0</v>
      </c>
      <c r="K61" s="43">
        <f t="shared" si="7"/>
        <v>0</v>
      </c>
      <c r="L61" s="43">
        <f t="shared" si="7"/>
        <v>0</v>
      </c>
      <c r="M61" s="43">
        <f t="shared" si="7"/>
        <v>2500</v>
      </c>
      <c r="N61" s="43">
        <f t="shared" si="7"/>
        <v>0</v>
      </c>
      <c r="O61" s="43">
        <f t="shared" si="7"/>
        <v>0</v>
      </c>
      <c r="P61" s="43">
        <f>SUM(P62:P69)</f>
        <v>0</v>
      </c>
      <c r="Q61" s="43">
        <f>SUM(Q62:Q69)</f>
        <v>0</v>
      </c>
    </row>
    <row r="62" spans="1:17" ht="12.75" customHeight="1" x14ac:dyDescent="0.2">
      <c r="A62" s="10" t="s">
        <v>9</v>
      </c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</row>
    <row r="63" spans="1:17" ht="12.75" customHeight="1" x14ac:dyDescent="0.2">
      <c r="A63" s="10" t="s">
        <v>109</v>
      </c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</row>
    <row r="64" spans="1:17" ht="12.75" customHeight="1" x14ac:dyDescent="0.2">
      <c r="A64" s="10" t="s">
        <v>132</v>
      </c>
      <c r="B64" s="45"/>
      <c r="C64" s="45"/>
      <c r="D64" s="45"/>
      <c r="E64" s="45"/>
      <c r="F64" s="45">
        <v>350</v>
      </c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</row>
    <row r="65" spans="1:17" x14ac:dyDescent="0.2">
      <c r="A65" s="10" t="s">
        <v>112</v>
      </c>
      <c r="B65" s="45"/>
      <c r="C65" s="45"/>
      <c r="D65" s="45"/>
      <c r="E65" s="45"/>
      <c r="F65" s="45"/>
      <c r="G65" s="45">
        <v>1500</v>
      </c>
      <c r="H65" s="45">
        <v>1500</v>
      </c>
      <c r="I65" s="45">
        <v>0</v>
      </c>
      <c r="J65" s="45">
        <v>0</v>
      </c>
      <c r="K65" s="45">
        <v>0</v>
      </c>
      <c r="L65" s="45">
        <v>0</v>
      </c>
      <c r="M65" s="45">
        <v>2030</v>
      </c>
      <c r="N65" s="45"/>
      <c r="O65" s="45"/>
      <c r="P65" s="45"/>
      <c r="Q65" s="45"/>
    </row>
    <row r="66" spans="1:17" x14ac:dyDescent="0.2">
      <c r="A66" s="10" t="s">
        <v>110</v>
      </c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</row>
    <row r="67" spans="1:17" x14ac:dyDescent="0.2">
      <c r="A67" s="7" t="s">
        <v>111</v>
      </c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>
        <v>470</v>
      </c>
      <c r="N67" s="45"/>
      <c r="O67" s="45"/>
      <c r="P67" s="45"/>
      <c r="Q67" s="45"/>
    </row>
    <row r="68" spans="1:17" ht="16.5" x14ac:dyDescent="0.3">
      <c r="A68" s="56" t="s">
        <v>24</v>
      </c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</row>
    <row r="69" spans="1:17" ht="17.25" thickBot="1" x14ac:dyDescent="0.35">
      <c r="A69" s="57" t="s">
        <v>10</v>
      </c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</row>
    <row r="70" spans="1:17" s="17" customFormat="1" ht="16.5" x14ac:dyDescent="0.3">
      <c r="A70" s="21" t="s">
        <v>4</v>
      </c>
      <c r="B70" s="55">
        <f t="shared" ref="B70:I70" si="8">SUM(B71:B72)</f>
        <v>995.82</v>
      </c>
      <c r="C70" s="55">
        <f t="shared" si="8"/>
        <v>1000</v>
      </c>
      <c r="D70" s="55">
        <f t="shared" si="8"/>
        <v>400</v>
      </c>
      <c r="E70" s="55">
        <f t="shared" si="8"/>
        <v>400</v>
      </c>
      <c r="F70" s="55">
        <f t="shared" si="8"/>
        <v>350</v>
      </c>
      <c r="G70" s="55">
        <f t="shared" si="8"/>
        <v>400</v>
      </c>
      <c r="H70" s="55">
        <f t="shared" si="8"/>
        <v>500</v>
      </c>
      <c r="I70" s="55">
        <f t="shared" si="8"/>
        <v>500</v>
      </c>
      <c r="J70" s="55">
        <f t="shared" ref="J70:O70" si="9">SUM(J71:J72)</f>
        <v>700</v>
      </c>
      <c r="K70" s="55">
        <f t="shared" si="9"/>
        <v>800</v>
      </c>
      <c r="L70" s="55">
        <f t="shared" si="9"/>
        <v>750</v>
      </c>
      <c r="M70" s="55">
        <f t="shared" si="9"/>
        <v>0</v>
      </c>
      <c r="N70" s="55">
        <f t="shared" si="9"/>
        <v>350</v>
      </c>
      <c r="O70" s="55">
        <f t="shared" si="9"/>
        <v>0</v>
      </c>
      <c r="P70" s="55">
        <f>SUM(P71:P72)</f>
        <v>0</v>
      </c>
      <c r="Q70" s="55">
        <f>SUM(Q71:Q72)</f>
        <v>0</v>
      </c>
    </row>
    <row r="71" spans="1:17" x14ac:dyDescent="0.2">
      <c r="A71" s="7" t="s">
        <v>113</v>
      </c>
      <c r="B71" s="45">
        <v>995.82</v>
      </c>
      <c r="C71" s="45">
        <v>1000</v>
      </c>
      <c r="D71" s="45"/>
      <c r="E71" s="45"/>
      <c r="F71" s="45"/>
      <c r="G71" s="45"/>
      <c r="H71" s="45"/>
      <c r="I71" s="45"/>
      <c r="J71" s="45">
        <v>700</v>
      </c>
      <c r="K71" s="45">
        <v>800</v>
      </c>
      <c r="L71" s="45">
        <v>750</v>
      </c>
      <c r="M71" s="45"/>
      <c r="N71" s="45">
        <v>350</v>
      </c>
      <c r="O71" s="45"/>
      <c r="P71" s="45"/>
      <c r="Q71" s="45"/>
    </row>
    <row r="72" spans="1:17" ht="13.5" thickBot="1" x14ac:dyDescent="0.25">
      <c r="A72" s="8" t="s">
        <v>133</v>
      </c>
      <c r="B72" s="53"/>
      <c r="C72" s="53"/>
      <c r="D72" s="53">
        <v>400</v>
      </c>
      <c r="E72" s="53">
        <v>400</v>
      </c>
      <c r="F72" s="53">
        <v>350</v>
      </c>
      <c r="G72" s="53">
        <v>400</v>
      </c>
      <c r="H72" s="53">
        <v>500</v>
      </c>
      <c r="I72" s="53">
        <v>500</v>
      </c>
      <c r="J72" s="53"/>
      <c r="K72" s="53"/>
      <c r="L72" s="53"/>
      <c r="M72" s="53"/>
      <c r="N72" s="53"/>
      <c r="O72" s="53"/>
      <c r="P72" s="53"/>
      <c r="Q72" s="53"/>
    </row>
    <row r="73" spans="1:17" ht="16.5" x14ac:dyDescent="0.3">
      <c r="A73" s="22" t="s">
        <v>5</v>
      </c>
      <c r="B73" s="43">
        <f t="shared" ref="B73:I73" si="10">SUM(B74:B88)</f>
        <v>2622.32</v>
      </c>
      <c r="C73" s="43">
        <f t="shared" si="10"/>
        <v>1580</v>
      </c>
      <c r="D73" s="43">
        <f t="shared" si="10"/>
        <v>1580</v>
      </c>
      <c r="E73" s="43">
        <f t="shared" si="10"/>
        <v>2930</v>
      </c>
      <c r="F73" s="43">
        <f t="shared" si="10"/>
        <v>2100</v>
      </c>
      <c r="G73" s="43">
        <f t="shared" si="10"/>
        <v>950</v>
      </c>
      <c r="H73" s="43">
        <f t="shared" si="10"/>
        <v>1650</v>
      </c>
      <c r="I73" s="43">
        <f t="shared" si="10"/>
        <v>2000</v>
      </c>
      <c r="J73" s="43">
        <f t="shared" ref="J73:O73" si="11">SUM(J74:J88)</f>
        <v>2100</v>
      </c>
      <c r="K73" s="43">
        <f t="shared" si="11"/>
        <v>2500</v>
      </c>
      <c r="L73" s="43">
        <f t="shared" si="11"/>
        <v>2360</v>
      </c>
      <c r="M73" s="43">
        <f t="shared" si="11"/>
        <v>3180</v>
      </c>
      <c r="N73" s="43">
        <f t="shared" si="11"/>
        <v>1931.2099999999998</v>
      </c>
      <c r="O73" s="43">
        <f t="shared" si="11"/>
        <v>2794.88</v>
      </c>
      <c r="P73" s="43">
        <f>SUM(P74:P88)</f>
        <v>3296.3</v>
      </c>
      <c r="Q73" s="43">
        <f>SUM(Q74:Q88)</f>
        <v>5000</v>
      </c>
    </row>
    <row r="74" spans="1:17" x14ac:dyDescent="0.2">
      <c r="A74" s="7" t="s">
        <v>37</v>
      </c>
      <c r="B74" s="45">
        <v>99.58</v>
      </c>
      <c r="C74" s="45">
        <v>80</v>
      </c>
      <c r="D74" s="45">
        <v>80</v>
      </c>
      <c r="E74" s="45">
        <v>80</v>
      </c>
      <c r="F74" s="45">
        <v>80</v>
      </c>
      <c r="G74" s="45">
        <v>100</v>
      </c>
      <c r="H74" s="45">
        <v>100</v>
      </c>
      <c r="I74" s="45">
        <v>150</v>
      </c>
      <c r="J74" s="45">
        <v>200</v>
      </c>
      <c r="K74" s="45">
        <v>200</v>
      </c>
      <c r="L74" s="45">
        <v>150</v>
      </c>
      <c r="M74" s="45">
        <v>380</v>
      </c>
      <c r="N74" s="45">
        <v>94.41</v>
      </c>
      <c r="O74" s="45">
        <v>244.88</v>
      </c>
      <c r="P74" s="45">
        <v>346.3</v>
      </c>
      <c r="Q74" s="45">
        <v>450</v>
      </c>
    </row>
    <row r="75" spans="1:17" x14ac:dyDescent="0.2">
      <c r="A75" s="7" t="s">
        <v>114</v>
      </c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</row>
    <row r="76" spans="1:17" x14ac:dyDescent="0.2">
      <c r="A76" s="7" t="s">
        <v>154</v>
      </c>
      <c r="B76" s="45"/>
      <c r="C76" s="45"/>
      <c r="D76" s="45"/>
      <c r="E76" s="45"/>
      <c r="F76" s="45"/>
      <c r="G76" s="45"/>
      <c r="H76" s="45">
        <v>300</v>
      </c>
      <c r="I76" s="45">
        <v>150</v>
      </c>
      <c r="J76" s="45"/>
      <c r="K76" s="45"/>
      <c r="L76" s="45">
        <v>150</v>
      </c>
      <c r="M76" s="45"/>
      <c r="N76" s="45"/>
      <c r="O76" s="45"/>
      <c r="P76" s="45"/>
      <c r="Q76" s="45"/>
    </row>
    <row r="77" spans="1:17" x14ac:dyDescent="0.2">
      <c r="A77" s="7" t="s">
        <v>134</v>
      </c>
      <c r="B77" s="45"/>
      <c r="C77" s="45"/>
      <c r="D77" s="45"/>
      <c r="E77" s="45"/>
      <c r="F77" s="45"/>
      <c r="G77" s="45">
        <v>170</v>
      </c>
      <c r="H77" s="45">
        <v>200</v>
      </c>
      <c r="I77" s="45">
        <v>250</v>
      </c>
      <c r="J77" s="45">
        <v>300</v>
      </c>
      <c r="K77" s="45">
        <v>350</v>
      </c>
      <c r="L77" s="45">
        <v>400</v>
      </c>
      <c r="M77" s="45">
        <v>500</v>
      </c>
      <c r="N77" s="45">
        <v>200</v>
      </c>
      <c r="O77" s="45">
        <v>300</v>
      </c>
      <c r="P77" s="45">
        <v>500</v>
      </c>
      <c r="Q77" s="45">
        <v>800</v>
      </c>
    </row>
    <row r="78" spans="1:17" x14ac:dyDescent="0.2">
      <c r="A78" s="7" t="s">
        <v>115</v>
      </c>
      <c r="B78" s="45">
        <v>497.91</v>
      </c>
      <c r="C78" s="45">
        <v>400</v>
      </c>
      <c r="D78" s="45">
        <v>400</v>
      </c>
      <c r="E78" s="45">
        <v>350</v>
      </c>
      <c r="F78" s="45">
        <v>250</v>
      </c>
      <c r="G78" s="45">
        <v>300</v>
      </c>
      <c r="H78" s="45">
        <v>350</v>
      </c>
      <c r="I78" s="45">
        <v>450</v>
      </c>
      <c r="J78" s="45">
        <v>500</v>
      </c>
      <c r="K78" s="45">
        <v>550</v>
      </c>
      <c r="L78" s="45">
        <v>600</v>
      </c>
      <c r="M78" s="45">
        <v>700</v>
      </c>
      <c r="N78" s="45">
        <v>400</v>
      </c>
      <c r="O78" s="45">
        <v>800</v>
      </c>
      <c r="P78" s="45">
        <v>750</v>
      </c>
      <c r="Q78" s="45">
        <v>1650</v>
      </c>
    </row>
    <row r="79" spans="1:17" x14ac:dyDescent="0.2">
      <c r="A79" s="7" t="s">
        <v>38</v>
      </c>
      <c r="B79" s="45">
        <v>265.55</v>
      </c>
      <c r="C79" s="45">
        <v>180</v>
      </c>
      <c r="D79" s="45">
        <v>180</v>
      </c>
      <c r="E79" s="45">
        <v>180</v>
      </c>
      <c r="F79" s="45">
        <v>150</v>
      </c>
      <c r="G79" s="45"/>
      <c r="H79" s="45">
        <v>200</v>
      </c>
      <c r="I79" s="45">
        <v>250</v>
      </c>
      <c r="J79" s="45">
        <v>250</v>
      </c>
      <c r="K79" s="45">
        <v>350</v>
      </c>
      <c r="L79" s="45">
        <v>360</v>
      </c>
      <c r="M79" s="45">
        <v>500</v>
      </c>
      <c r="N79" s="45">
        <v>500</v>
      </c>
      <c r="O79" s="45">
        <v>500</v>
      </c>
      <c r="P79" s="45">
        <v>500</v>
      </c>
      <c r="Q79" s="45">
        <v>500</v>
      </c>
    </row>
    <row r="80" spans="1:17" x14ac:dyDescent="0.2">
      <c r="A80" s="7" t="s">
        <v>116</v>
      </c>
      <c r="B80" s="45">
        <v>165.97</v>
      </c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</row>
    <row r="81" spans="1:17" x14ac:dyDescent="0.2">
      <c r="A81" s="7" t="s">
        <v>117</v>
      </c>
      <c r="B81" s="45">
        <v>165.97</v>
      </c>
      <c r="C81" s="45">
        <v>100</v>
      </c>
      <c r="D81" s="45">
        <v>100</v>
      </c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</row>
    <row r="82" spans="1:17" ht="13.5" x14ac:dyDescent="0.25">
      <c r="A82" s="7" t="s">
        <v>118</v>
      </c>
      <c r="B82" s="45">
        <v>331.94</v>
      </c>
      <c r="C82" s="50" t="s">
        <v>97</v>
      </c>
      <c r="D82" s="50" t="s">
        <v>97</v>
      </c>
      <c r="E82" s="45">
        <v>1500</v>
      </c>
      <c r="F82" s="45">
        <v>1000</v>
      </c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</row>
    <row r="83" spans="1:17" x14ac:dyDescent="0.2">
      <c r="A83" s="7" t="s">
        <v>119</v>
      </c>
      <c r="B83" s="45">
        <v>331.94</v>
      </c>
      <c r="C83" s="45">
        <v>250</v>
      </c>
      <c r="D83" s="45">
        <v>250</v>
      </c>
      <c r="E83" s="45">
        <v>450</v>
      </c>
      <c r="F83" s="45">
        <v>350</v>
      </c>
      <c r="G83" s="45">
        <v>250</v>
      </c>
      <c r="H83" s="45">
        <v>400</v>
      </c>
      <c r="I83" s="45">
        <v>500</v>
      </c>
      <c r="J83" s="45"/>
      <c r="K83" s="45"/>
      <c r="L83" s="45"/>
      <c r="M83" s="45">
        <v>800</v>
      </c>
      <c r="N83" s="45">
        <v>486.8</v>
      </c>
      <c r="O83" s="45">
        <v>650</v>
      </c>
      <c r="P83" s="45">
        <v>1000</v>
      </c>
      <c r="Q83" s="45">
        <v>1200</v>
      </c>
    </row>
    <row r="84" spans="1:17" ht="13.5" x14ac:dyDescent="0.25">
      <c r="A84" s="51" t="s">
        <v>120</v>
      </c>
      <c r="B84" s="45">
        <v>66.39</v>
      </c>
      <c r="C84" s="45">
        <v>50</v>
      </c>
      <c r="D84" s="45">
        <v>50</v>
      </c>
      <c r="E84" s="45"/>
      <c r="F84" s="45"/>
      <c r="G84" s="45">
        <v>50</v>
      </c>
      <c r="H84" s="45"/>
      <c r="I84" s="45"/>
      <c r="J84" s="45">
        <v>600</v>
      </c>
      <c r="K84" s="45">
        <v>800</v>
      </c>
      <c r="L84" s="45"/>
      <c r="M84" s="45"/>
      <c r="N84" s="45"/>
      <c r="O84" s="45"/>
      <c r="P84" s="45"/>
      <c r="Q84" s="45"/>
    </row>
    <row r="85" spans="1:17" x14ac:dyDescent="0.2">
      <c r="A85" s="7" t="s">
        <v>121</v>
      </c>
      <c r="B85" s="45">
        <v>99.58</v>
      </c>
      <c r="C85" s="45">
        <v>90</v>
      </c>
      <c r="D85" s="45">
        <v>90</v>
      </c>
      <c r="E85" s="45">
        <v>60</v>
      </c>
      <c r="F85" s="45">
        <v>90</v>
      </c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</row>
    <row r="86" spans="1:17" x14ac:dyDescent="0.2">
      <c r="A86" s="7" t="s">
        <v>122</v>
      </c>
      <c r="B86" s="45">
        <v>99.58</v>
      </c>
      <c r="C86" s="45">
        <v>90</v>
      </c>
      <c r="D86" s="45">
        <v>90</v>
      </c>
      <c r="E86" s="45"/>
      <c r="F86" s="45">
        <v>90</v>
      </c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</row>
    <row r="87" spans="1:17" x14ac:dyDescent="0.2">
      <c r="A87" s="10" t="s">
        <v>123</v>
      </c>
      <c r="B87" s="45">
        <v>331.94</v>
      </c>
      <c r="C87" s="45">
        <v>250</v>
      </c>
      <c r="D87" s="45">
        <v>250</v>
      </c>
      <c r="E87" s="45">
        <v>250</v>
      </c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</row>
    <row r="88" spans="1:17" ht="13.5" thickBot="1" x14ac:dyDescent="0.25">
      <c r="A88" s="23" t="s">
        <v>124</v>
      </c>
      <c r="B88" s="48">
        <v>165.97</v>
      </c>
      <c r="C88" s="48">
        <v>90</v>
      </c>
      <c r="D88" s="48">
        <v>90</v>
      </c>
      <c r="E88" s="48">
        <v>60</v>
      </c>
      <c r="F88" s="48">
        <v>90</v>
      </c>
      <c r="G88" s="48">
        <v>80</v>
      </c>
      <c r="H88" s="48">
        <v>100</v>
      </c>
      <c r="I88" s="48">
        <v>250</v>
      </c>
      <c r="J88" s="48">
        <v>250</v>
      </c>
      <c r="K88" s="48">
        <v>250</v>
      </c>
      <c r="L88" s="48">
        <v>700</v>
      </c>
      <c r="M88" s="48">
        <v>300</v>
      </c>
      <c r="N88" s="48">
        <v>250</v>
      </c>
      <c r="O88" s="48">
        <v>300</v>
      </c>
      <c r="P88" s="48">
        <v>200</v>
      </c>
      <c r="Q88" s="48">
        <v>400</v>
      </c>
    </row>
    <row r="89" spans="1:17" s="17" customFormat="1" ht="16.5" x14ac:dyDescent="0.3">
      <c r="A89" s="22" t="s">
        <v>125</v>
      </c>
      <c r="B89" s="43">
        <f t="shared" ref="B89:I89" si="12">SUM(B90:B91)</f>
        <v>0</v>
      </c>
      <c r="C89" s="43">
        <f t="shared" si="12"/>
        <v>0</v>
      </c>
      <c r="D89" s="43">
        <f t="shared" si="12"/>
        <v>0</v>
      </c>
      <c r="E89" s="43">
        <f t="shared" si="12"/>
        <v>0</v>
      </c>
      <c r="F89" s="43">
        <f t="shared" si="12"/>
        <v>0</v>
      </c>
      <c r="G89" s="43">
        <f t="shared" si="12"/>
        <v>0</v>
      </c>
      <c r="H89" s="43">
        <f t="shared" si="12"/>
        <v>0</v>
      </c>
      <c r="I89" s="43">
        <f t="shared" si="12"/>
        <v>0</v>
      </c>
      <c r="J89" s="43">
        <f t="shared" ref="J89:O89" si="13">SUM(J90:J91)</f>
        <v>0</v>
      </c>
      <c r="K89" s="43">
        <f t="shared" si="13"/>
        <v>0</v>
      </c>
      <c r="L89" s="43">
        <f t="shared" si="13"/>
        <v>0</v>
      </c>
      <c r="M89" s="43">
        <f t="shared" si="13"/>
        <v>0</v>
      </c>
      <c r="N89" s="43">
        <f t="shared" si="13"/>
        <v>0</v>
      </c>
      <c r="O89" s="43">
        <f t="shared" si="13"/>
        <v>0</v>
      </c>
      <c r="P89" s="43">
        <f>SUM(P90:P91)</f>
        <v>0</v>
      </c>
      <c r="Q89" s="43">
        <f>SUM(Q90:Q91)</f>
        <v>0</v>
      </c>
    </row>
    <row r="90" spans="1:17" ht="13.5" x14ac:dyDescent="0.25">
      <c r="A90" s="7" t="s">
        <v>126</v>
      </c>
      <c r="B90" s="50" t="s">
        <v>97</v>
      </c>
      <c r="C90" s="50"/>
      <c r="D90" s="50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</row>
    <row r="91" spans="1:17" ht="14.25" thickBot="1" x14ac:dyDescent="0.3">
      <c r="A91" s="58" t="s">
        <v>6</v>
      </c>
      <c r="B91" s="59" t="s">
        <v>97</v>
      </c>
      <c r="C91" s="59" t="s">
        <v>97</v>
      </c>
      <c r="D91" s="59" t="s">
        <v>97</v>
      </c>
      <c r="E91" s="53"/>
      <c r="F91" s="53"/>
      <c r="G91" s="53"/>
      <c r="H91" s="53"/>
      <c r="I91" s="53"/>
      <c r="J91" s="53"/>
      <c r="K91" s="53"/>
      <c r="L91" s="53"/>
      <c r="M91" s="53"/>
      <c r="N91" s="53"/>
      <c r="O91" s="53"/>
      <c r="P91" s="53"/>
      <c r="Q91" s="53"/>
    </row>
    <row r="92" spans="1:17" s="17" customFormat="1" ht="17.25" thickBot="1" x14ac:dyDescent="0.35">
      <c r="A92" s="25" t="s">
        <v>39</v>
      </c>
      <c r="B92" s="60">
        <f t="shared" ref="B92:P92" si="14">SUM(B89+B73+B70+B61+B45+B31+B11+B8+B6)</f>
        <v>46552.43</v>
      </c>
      <c r="C92" s="60">
        <f t="shared" si="14"/>
        <v>32432.3</v>
      </c>
      <c r="D92" s="60">
        <f t="shared" si="14"/>
        <v>35855</v>
      </c>
      <c r="E92" s="60">
        <f t="shared" si="14"/>
        <v>32805</v>
      </c>
      <c r="F92" s="60">
        <f t="shared" si="14"/>
        <v>24800</v>
      </c>
      <c r="G92" s="60">
        <f t="shared" si="14"/>
        <v>26200</v>
      </c>
      <c r="H92" s="60">
        <f t="shared" si="14"/>
        <v>30000</v>
      </c>
      <c r="I92" s="60">
        <f t="shared" si="14"/>
        <v>33300</v>
      </c>
      <c r="J92" s="60">
        <f t="shared" si="14"/>
        <v>37450</v>
      </c>
      <c r="K92" s="60">
        <f t="shared" si="14"/>
        <v>67487.5</v>
      </c>
      <c r="L92" s="60">
        <f t="shared" si="14"/>
        <v>143686</v>
      </c>
      <c r="M92" s="60">
        <f t="shared" si="14"/>
        <v>180890.9</v>
      </c>
      <c r="N92" s="60">
        <f t="shared" si="14"/>
        <v>322096.5</v>
      </c>
      <c r="O92" s="60">
        <f t="shared" si="14"/>
        <v>344314.88</v>
      </c>
      <c r="P92" s="60">
        <f t="shared" si="14"/>
        <v>347693.83999999997</v>
      </c>
      <c r="Q92" s="60">
        <f>SUM(Q89+Q73+Q70+Q61+Q45+Q31+Q11+Q8+Q6)</f>
        <v>372740</v>
      </c>
    </row>
    <row r="93" spans="1:17" ht="13.5" thickBot="1" x14ac:dyDescent="0.25">
      <c r="A93" s="6" t="s">
        <v>22</v>
      </c>
      <c r="B93" s="61"/>
      <c r="C93" s="62"/>
      <c r="D93" s="63"/>
      <c r="E93" s="63"/>
      <c r="F93" s="63"/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3"/>
    </row>
    <row r="94" spans="1:17" ht="13.5" x14ac:dyDescent="0.25">
      <c r="A94" s="1440" t="s">
        <v>25</v>
      </c>
      <c r="B94" s="155" t="s">
        <v>84</v>
      </c>
      <c r="C94" s="155" t="s">
        <v>84</v>
      </c>
      <c r="D94" s="155" t="s">
        <v>84</v>
      </c>
      <c r="E94" s="155" t="s">
        <v>84</v>
      </c>
      <c r="F94" s="155" t="s">
        <v>84</v>
      </c>
      <c r="G94" s="155" t="s">
        <v>84</v>
      </c>
      <c r="H94" s="155" t="s">
        <v>84</v>
      </c>
      <c r="I94" s="155" t="s">
        <v>84</v>
      </c>
      <c r="J94" s="155" t="s">
        <v>84</v>
      </c>
      <c r="K94" s="155" t="s">
        <v>84</v>
      </c>
      <c r="L94" s="155" t="s">
        <v>84</v>
      </c>
      <c r="M94" s="155" t="s">
        <v>84</v>
      </c>
      <c r="N94" s="155" t="s">
        <v>84</v>
      </c>
      <c r="O94" s="155" t="s">
        <v>84</v>
      </c>
      <c r="P94" s="155" t="s">
        <v>84</v>
      </c>
      <c r="Q94" s="155" t="s">
        <v>84</v>
      </c>
    </row>
    <row r="95" spans="1:17" ht="14.25" thickBot="1" x14ac:dyDescent="0.3">
      <c r="A95" s="1441"/>
      <c r="B95" s="156">
        <v>2008</v>
      </c>
      <c r="C95" s="156">
        <v>2009</v>
      </c>
      <c r="D95" s="156">
        <v>2010</v>
      </c>
      <c r="E95" s="156">
        <v>2011</v>
      </c>
      <c r="F95" s="156">
        <v>2012</v>
      </c>
      <c r="G95" s="156">
        <v>2013</v>
      </c>
      <c r="H95" s="156">
        <v>2014</v>
      </c>
      <c r="I95" s="156">
        <v>2015</v>
      </c>
      <c r="J95" s="156">
        <v>2016</v>
      </c>
      <c r="K95" s="156">
        <v>2017</v>
      </c>
      <c r="L95" s="156">
        <v>2018</v>
      </c>
      <c r="M95" s="156">
        <v>2019</v>
      </c>
      <c r="N95" s="156">
        <v>2020</v>
      </c>
      <c r="O95" s="156" t="s">
        <v>372</v>
      </c>
      <c r="P95" s="156" t="s">
        <v>385</v>
      </c>
      <c r="Q95" s="156" t="s">
        <v>428</v>
      </c>
    </row>
    <row r="96" spans="1:17" ht="16.5" x14ac:dyDescent="0.3">
      <c r="A96" s="22" t="s">
        <v>42</v>
      </c>
      <c r="B96" s="45">
        <v>6638.78</v>
      </c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</row>
    <row r="97" spans="1:17" x14ac:dyDescent="0.2">
      <c r="A97" s="7" t="s">
        <v>127</v>
      </c>
      <c r="B97" s="45">
        <v>3319.39</v>
      </c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</row>
    <row r="98" spans="1:17" x14ac:dyDescent="0.2">
      <c r="A98" s="7" t="s">
        <v>6</v>
      </c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</row>
    <row r="99" spans="1:17" x14ac:dyDescent="0.2">
      <c r="A99" s="7" t="s">
        <v>286</v>
      </c>
      <c r="B99" s="45"/>
      <c r="C99" s="45"/>
      <c r="D99" s="45"/>
      <c r="E99" s="45"/>
      <c r="F99" s="45"/>
      <c r="G99" s="45"/>
      <c r="H99" s="45"/>
      <c r="I99" s="45"/>
      <c r="J99" s="45"/>
      <c r="K99" s="45">
        <v>181000</v>
      </c>
      <c r="L99" s="45">
        <v>162214</v>
      </c>
      <c r="M99" s="45">
        <v>60000</v>
      </c>
      <c r="N99" s="45">
        <v>0</v>
      </c>
      <c r="O99" s="45"/>
      <c r="P99" s="45"/>
      <c r="Q99" s="45"/>
    </row>
    <row r="100" spans="1:17" x14ac:dyDescent="0.2">
      <c r="A100" s="7" t="s">
        <v>298</v>
      </c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>
        <v>26250</v>
      </c>
      <c r="M100" s="45">
        <v>35000</v>
      </c>
      <c r="N100" s="45">
        <v>20000</v>
      </c>
      <c r="O100" s="45"/>
      <c r="P100" s="45"/>
      <c r="Q100" s="45"/>
    </row>
    <row r="101" spans="1:17" x14ac:dyDescent="0.2">
      <c r="A101" s="7" t="s">
        <v>128</v>
      </c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>
        <v>5000</v>
      </c>
      <c r="O101" s="45"/>
      <c r="P101" s="45"/>
      <c r="Q101" s="45"/>
    </row>
    <row r="102" spans="1:17" x14ac:dyDescent="0.2">
      <c r="A102" s="7" t="s">
        <v>307</v>
      </c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</row>
    <row r="103" spans="1:17" ht="13.5" x14ac:dyDescent="0.25">
      <c r="A103" s="51" t="s">
        <v>135</v>
      </c>
      <c r="B103" s="45">
        <v>3319.39</v>
      </c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</row>
    <row r="104" spans="1:17" ht="14.25" thickBot="1" x14ac:dyDescent="0.3">
      <c r="A104" s="51" t="s">
        <v>136</v>
      </c>
      <c r="B104" s="53"/>
      <c r="C104" s="53"/>
      <c r="D104" s="53"/>
      <c r="E104" s="53"/>
      <c r="F104" s="53"/>
      <c r="G104" s="53"/>
      <c r="H104" s="53"/>
      <c r="I104" s="53"/>
      <c r="J104" s="53"/>
      <c r="K104" s="53"/>
      <c r="L104" s="53"/>
      <c r="M104" s="53"/>
      <c r="N104" s="53"/>
      <c r="O104" s="53"/>
      <c r="P104" s="53"/>
      <c r="Q104" s="53"/>
    </row>
    <row r="105" spans="1:17" ht="17.25" thickBot="1" x14ac:dyDescent="0.35">
      <c r="A105" s="25" t="s">
        <v>39</v>
      </c>
      <c r="B105" s="64">
        <f t="shared" ref="B105:I105" si="15">SUM(B96:B104)</f>
        <v>13277.56</v>
      </c>
      <c r="C105" s="64">
        <f t="shared" si="15"/>
        <v>0</v>
      </c>
      <c r="D105" s="64">
        <f t="shared" si="15"/>
        <v>0</v>
      </c>
      <c r="E105" s="64">
        <f t="shared" si="15"/>
        <v>0</v>
      </c>
      <c r="F105" s="64">
        <f t="shared" si="15"/>
        <v>0</v>
      </c>
      <c r="G105" s="64">
        <f t="shared" si="15"/>
        <v>0</v>
      </c>
      <c r="H105" s="64">
        <f t="shared" si="15"/>
        <v>0</v>
      </c>
      <c r="I105" s="64">
        <f t="shared" si="15"/>
        <v>0</v>
      </c>
      <c r="J105" s="64">
        <f t="shared" ref="J105:O105" si="16">SUM(J96:J104)</f>
        <v>0</v>
      </c>
      <c r="K105" s="64">
        <f t="shared" si="16"/>
        <v>181000</v>
      </c>
      <c r="L105" s="64">
        <f t="shared" si="16"/>
        <v>188464</v>
      </c>
      <c r="M105" s="64">
        <f t="shared" si="16"/>
        <v>95000</v>
      </c>
      <c r="N105" s="64">
        <f t="shared" si="16"/>
        <v>25000</v>
      </c>
      <c r="O105" s="64">
        <f t="shared" si="16"/>
        <v>0</v>
      </c>
      <c r="P105" s="64">
        <f>SUM(P96:P104)</f>
        <v>0</v>
      </c>
      <c r="Q105" s="64">
        <f>SUM(Q96:Q104)</f>
        <v>0</v>
      </c>
    </row>
    <row r="106" spans="1:17" x14ac:dyDescent="0.2">
      <c r="B106" s="65"/>
      <c r="C106" s="66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</row>
    <row r="107" spans="1:17" x14ac:dyDescent="0.2">
      <c r="N107" s="157"/>
      <c r="O107" s="157"/>
      <c r="P107" s="157"/>
      <c r="Q107" s="157"/>
    </row>
  </sheetData>
  <mergeCells count="3">
    <mergeCell ref="A4:A5"/>
    <mergeCell ref="A94:A95"/>
    <mergeCell ref="A1:I2"/>
  </mergeCells>
  <pageMargins left="0.11811023622047245" right="0.11811023622047245" top="0.11811023622047245" bottom="0.11811023622047245" header="0.31496062992125984" footer="0.31496062992125984"/>
  <pageSetup paperSize="9" scale="82" orientation="landscape" r:id="rId1"/>
  <headerFooter>
    <oddHeader>&amp;R&amp;9Príloha č.13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S202"/>
  <sheetViews>
    <sheetView topLeftCell="A142" workbookViewId="0">
      <selection activeCell="J111" sqref="J111"/>
    </sheetView>
  </sheetViews>
  <sheetFormatPr defaultRowHeight="12.75" x14ac:dyDescent="0.2"/>
  <cols>
    <col min="1" max="1" width="5.42578125" style="5" customWidth="1"/>
    <col min="2" max="2" width="29.140625" style="19" customWidth="1"/>
    <col min="3" max="3" width="10.85546875" style="5" customWidth="1"/>
    <col min="4" max="15" width="9.7109375" style="5" customWidth="1"/>
    <col min="16" max="16" width="10.7109375" style="5" customWidth="1"/>
    <col min="17" max="17" width="12.28515625" style="5" customWidth="1"/>
    <col min="18" max="18" width="9.85546875" style="5" bestFit="1" customWidth="1"/>
    <col min="19" max="16384" width="9.140625" style="5"/>
  </cols>
  <sheetData>
    <row r="2" spans="1:17" ht="12.75" customHeight="1" x14ac:dyDescent="0.2"/>
    <row r="3" spans="1:17" s="281" customFormat="1" ht="15.75" x14ac:dyDescent="0.25">
      <c r="A3" s="1451" t="s">
        <v>441</v>
      </c>
      <c r="B3" s="1452"/>
      <c r="C3" s="1451"/>
      <c r="D3" s="1451"/>
      <c r="E3" s="1451"/>
      <c r="F3" s="1451"/>
      <c r="G3" s="1451"/>
      <c r="H3" s="1451"/>
      <c r="I3" s="1451"/>
      <c r="J3" s="1451"/>
      <c r="K3" s="1451"/>
      <c r="L3" s="1451"/>
      <c r="M3" s="1451"/>
      <c r="N3" s="1451"/>
      <c r="O3" s="1451"/>
      <c r="P3" s="1451"/>
    </row>
    <row r="4" spans="1:17" s="281" customFormat="1" ht="12.75" customHeight="1" x14ac:dyDescent="0.25">
      <c r="A4" s="1453"/>
      <c r="B4" s="1454"/>
      <c r="C4" s="1454"/>
      <c r="D4" s="1454"/>
      <c r="E4" s="1454"/>
      <c r="F4" s="1454"/>
      <c r="G4" s="1454"/>
      <c r="H4" s="1454"/>
      <c r="I4" s="1454"/>
      <c r="J4" s="1454"/>
      <c r="K4" s="1454"/>
      <c r="L4" s="1454"/>
      <c r="M4" s="1454"/>
      <c r="N4" s="1454"/>
      <c r="O4" s="1454"/>
      <c r="P4" s="1454"/>
    </row>
    <row r="5" spans="1:17" s="17" customFormat="1" ht="12.75" customHeight="1" x14ac:dyDescent="0.2">
      <c r="B5" s="1455"/>
      <c r="C5" s="1455"/>
      <c r="D5" s="1455"/>
      <c r="E5" s="1455"/>
      <c r="F5" s="1455"/>
      <c r="G5" s="1455"/>
      <c r="H5" s="1455"/>
      <c r="I5" s="1455"/>
      <c r="J5" s="1455"/>
      <c r="K5" s="1455"/>
      <c r="L5" s="1455"/>
      <c r="M5" s="1455"/>
      <c r="N5" s="1455"/>
      <c r="O5" s="1455"/>
      <c r="P5" s="1455"/>
    </row>
    <row r="6" spans="1:17" s="281" customFormat="1" ht="12.75" customHeight="1" x14ac:dyDescent="0.25">
      <c r="A6" s="5"/>
      <c r="B6" s="283" t="s">
        <v>323</v>
      </c>
      <c r="C6" s="1457"/>
      <c r="D6" s="1457"/>
      <c r="E6" s="1457"/>
      <c r="F6" s="284"/>
      <c r="G6" s="284"/>
      <c r="H6" s="284"/>
      <c r="I6" s="284"/>
      <c r="J6" s="284"/>
      <c r="K6" s="284"/>
      <c r="L6" s="284"/>
      <c r="M6" s="284"/>
      <c r="N6" s="284"/>
      <c r="O6" s="284"/>
      <c r="P6" s="284"/>
    </row>
    <row r="7" spans="1:17" s="1203" customFormat="1" ht="14.1" customHeight="1" thickBot="1" x14ac:dyDescent="0.3">
      <c r="A7" s="1202"/>
      <c r="B7" s="1456" t="s">
        <v>453</v>
      </c>
      <c r="C7" s="1456"/>
      <c r="D7" s="1456"/>
      <c r="E7" s="1456"/>
      <c r="F7" s="1456"/>
      <c r="G7" s="1456"/>
      <c r="H7" s="1456"/>
      <c r="I7" s="1456"/>
      <c r="J7" s="1456"/>
      <c r="K7" s="1456"/>
      <c r="L7" s="1456"/>
      <c r="M7" s="1456"/>
      <c r="N7" s="1456"/>
      <c r="O7" s="1456"/>
      <c r="P7" s="1456"/>
    </row>
    <row r="8" spans="1:17" s="20" customFormat="1" ht="14.25" thickTop="1" thickBot="1" x14ac:dyDescent="0.25">
      <c r="A8" s="285" t="s">
        <v>324</v>
      </c>
      <c r="B8" s="1449" t="s">
        <v>325</v>
      </c>
      <c r="C8" s="287"/>
      <c r="D8" s="287"/>
      <c r="E8" s="287"/>
      <c r="F8" s="287"/>
      <c r="G8" s="287"/>
      <c r="H8" s="287"/>
      <c r="I8" s="287"/>
      <c r="J8" s="287"/>
      <c r="K8" s="287"/>
      <c r="L8" s="287"/>
      <c r="M8" s="287"/>
      <c r="N8" s="287"/>
      <c r="O8" s="597"/>
      <c r="P8" s="286" t="s">
        <v>7</v>
      </c>
      <c r="Q8" s="1458" t="s">
        <v>326</v>
      </c>
    </row>
    <row r="9" spans="1:17" s="20" customFormat="1" ht="14.25" thickTop="1" thickBot="1" x14ac:dyDescent="0.25">
      <c r="A9" s="288" t="s">
        <v>327</v>
      </c>
      <c r="B9" s="1450"/>
      <c r="C9" s="289"/>
      <c r="D9" s="289"/>
      <c r="E9" s="289"/>
      <c r="F9" s="289"/>
      <c r="G9" s="289"/>
      <c r="H9" s="289"/>
      <c r="I9" s="289"/>
      <c r="J9" s="289"/>
      <c r="K9" s="289"/>
      <c r="L9" s="289"/>
      <c r="M9" s="289"/>
      <c r="N9" s="289"/>
      <c r="O9" s="289"/>
      <c r="P9" s="290" t="s">
        <v>328</v>
      </c>
      <c r="Q9" s="1459"/>
    </row>
    <row r="10" spans="1:17" ht="21.95" customHeight="1" thickTop="1" thickBot="1" x14ac:dyDescent="0.25">
      <c r="A10" s="291">
        <v>1</v>
      </c>
      <c r="B10" s="292" t="s">
        <v>329</v>
      </c>
      <c r="C10" s="293" t="s">
        <v>381</v>
      </c>
      <c r="D10" s="294" t="s">
        <v>156</v>
      </c>
      <c r="E10" s="294" t="s">
        <v>330</v>
      </c>
      <c r="F10" s="294" t="s">
        <v>157</v>
      </c>
      <c r="G10" s="294" t="s">
        <v>263</v>
      </c>
      <c r="H10" s="294" t="s">
        <v>262</v>
      </c>
      <c r="I10" s="294" t="s">
        <v>288</v>
      </c>
      <c r="J10" s="294" t="s">
        <v>293</v>
      </c>
      <c r="K10" s="294" t="s">
        <v>304</v>
      </c>
      <c r="L10" s="294" t="s">
        <v>322</v>
      </c>
      <c r="M10" s="294" t="s">
        <v>380</v>
      </c>
      <c r="N10" s="294" t="s">
        <v>382</v>
      </c>
      <c r="O10" s="294" t="s">
        <v>442</v>
      </c>
      <c r="P10" s="295" t="s">
        <v>7</v>
      </c>
      <c r="Q10" s="296" t="s">
        <v>326</v>
      </c>
    </row>
    <row r="11" spans="1:17" s="301" customFormat="1" ht="12" customHeight="1" thickTop="1" x14ac:dyDescent="0.2">
      <c r="A11" s="297" t="s">
        <v>331</v>
      </c>
      <c r="B11" s="298"/>
      <c r="C11" s="299">
        <v>3501.46</v>
      </c>
      <c r="D11" s="300">
        <v>4955.03</v>
      </c>
      <c r="E11" s="300">
        <v>891.23</v>
      </c>
      <c r="F11" s="300">
        <v>218.58</v>
      </c>
      <c r="G11" s="300">
        <v>227.99</v>
      </c>
      <c r="H11" s="300">
        <v>3804.01</v>
      </c>
      <c r="I11" s="300">
        <v>3785.71</v>
      </c>
      <c r="J11" s="300">
        <v>1493.85</v>
      </c>
      <c r="K11" s="300">
        <v>1988.22</v>
      </c>
      <c r="L11" s="300">
        <v>9432.23</v>
      </c>
      <c r="M11" s="300">
        <v>9659.1299999999992</v>
      </c>
      <c r="N11" s="299">
        <v>10970.5</v>
      </c>
      <c r="O11" s="299"/>
      <c r="P11" s="300">
        <f>SUM(C11:O11)</f>
        <v>50927.939999999995</v>
      </c>
      <c r="Q11" s="299"/>
    </row>
    <row r="12" spans="1:17" s="319" customFormat="1" ht="12" customHeight="1" x14ac:dyDescent="0.2">
      <c r="A12" s="302" t="s">
        <v>332</v>
      </c>
      <c r="B12" s="303"/>
      <c r="C12" s="304">
        <v>3501.46</v>
      </c>
      <c r="D12" s="305">
        <v>4955.03</v>
      </c>
      <c r="E12" s="305">
        <v>891.23</v>
      </c>
      <c r="F12" s="305">
        <v>218.58</v>
      </c>
      <c r="G12" s="305">
        <v>227.99</v>
      </c>
      <c r="H12" s="305">
        <v>3804.01</v>
      </c>
      <c r="I12" s="305">
        <v>3785.71</v>
      </c>
      <c r="J12" s="305">
        <v>1493.85</v>
      </c>
      <c r="K12" s="305">
        <v>1785.27</v>
      </c>
      <c r="L12" s="305">
        <v>6495.73</v>
      </c>
      <c r="M12" s="305">
        <v>9455.33</v>
      </c>
      <c r="N12" s="305">
        <v>10950.75</v>
      </c>
      <c r="O12" s="304"/>
      <c r="P12" s="305">
        <f>SUM(C12:O12)</f>
        <v>47564.939999999995</v>
      </c>
      <c r="Q12" s="304">
        <f>SUM('[4]Pohľ. k 30.06. '!C13)</f>
        <v>151992.14000000001</v>
      </c>
    </row>
    <row r="13" spans="1:17" s="301" customFormat="1" ht="12" customHeight="1" x14ac:dyDescent="0.2">
      <c r="A13" s="302" t="s">
        <v>333</v>
      </c>
      <c r="B13" s="303"/>
      <c r="C13" s="304">
        <v>3501.46</v>
      </c>
      <c r="D13" s="305">
        <v>4955.03</v>
      </c>
      <c r="E13" s="305">
        <v>891.23</v>
      </c>
      <c r="F13" s="305">
        <v>218.58</v>
      </c>
      <c r="G13" s="305">
        <v>227.99</v>
      </c>
      <c r="H13" s="305">
        <v>3804.01</v>
      </c>
      <c r="I13" s="305">
        <v>3785.71</v>
      </c>
      <c r="J13" s="305">
        <v>1493.85</v>
      </c>
      <c r="K13" s="305">
        <v>1785.27</v>
      </c>
      <c r="L13" s="305">
        <v>6495.73</v>
      </c>
      <c r="M13" s="305">
        <v>9455.33</v>
      </c>
      <c r="N13" s="305">
        <v>10950.75</v>
      </c>
      <c r="O13" s="304"/>
      <c r="P13" s="305">
        <f>SUM(C13:O13)</f>
        <v>47564.939999999995</v>
      </c>
      <c r="Q13" s="304"/>
    </row>
    <row r="14" spans="1:17" s="319" customFormat="1" ht="12" customHeight="1" thickBot="1" x14ac:dyDescent="0.25">
      <c r="A14" s="306" t="s">
        <v>334</v>
      </c>
      <c r="B14" s="307"/>
      <c r="C14" s="308">
        <v>3501.46</v>
      </c>
      <c r="D14" s="309">
        <v>4955.03</v>
      </c>
      <c r="E14" s="309">
        <v>891.23</v>
      </c>
      <c r="F14" s="309">
        <v>218.58</v>
      </c>
      <c r="G14" s="309">
        <v>227.99</v>
      </c>
      <c r="H14" s="309">
        <v>3804.01</v>
      </c>
      <c r="I14" s="309">
        <v>3785.71</v>
      </c>
      <c r="J14" s="309">
        <v>65.25</v>
      </c>
      <c r="K14" s="309">
        <v>114.27</v>
      </c>
      <c r="L14" s="309">
        <v>6402.06</v>
      </c>
      <c r="M14" s="309">
        <v>9445.83</v>
      </c>
      <c r="N14" s="309">
        <v>9896.7099999999991</v>
      </c>
      <c r="O14" s="309">
        <v>14395.99</v>
      </c>
      <c r="P14" s="309">
        <f>SUM(C14:O14)</f>
        <v>57704.119999999995</v>
      </c>
      <c r="Q14" s="308"/>
    </row>
    <row r="15" spans="1:17" ht="12" customHeight="1" thickTop="1" thickBot="1" x14ac:dyDescent="0.25">
      <c r="A15" s="19"/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15"/>
    </row>
    <row r="16" spans="1:17" ht="21.95" customHeight="1" thickTop="1" thickBot="1" x14ac:dyDescent="0.25">
      <c r="A16" s="313">
        <v>2</v>
      </c>
      <c r="B16" s="867" t="s">
        <v>335</v>
      </c>
      <c r="C16" s="294" t="s">
        <v>381</v>
      </c>
      <c r="D16" s="294" t="s">
        <v>156</v>
      </c>
      <c r="E16" s="294" t="s">
        <v>330</v>
      </c>
      <c r="F16" s="294" t="s">
        <v>157</v>
      </c>
      <c r="G16" s="294" t="s">
        <v>263</v>
      </c>
      <c r="H16" s="294" t="s">
        <v>262</v>
      </c>
      <c r="I16" s="294" t="s">
        <v>288</v>
      </c>
      <c r="J16" s="294" t="s">
        <v>293</v>
      </c>
      <c r="K16" s="294" t="s">
        <v>304</v>
      </c>
      <c r="L16" s="294" t="s">
        <v>322</v>
      </c>
      <c r="M16" s="294" t="s">
        <v>380</v>
      </c>
      <c r="N16" s="294" t="s">
        <v>382</v>
      </c>
      <c r="O16" s="294" t="s">
        <v>442</v>
      </c>
      <c r="P16" s="593" t="s">
        <v>7</v>
      </c>
      <c r="Q16" s="594" t="s">
        <v>326</v>
      </c>
    </row>
    <row r="17" spans="1:18" s="301" customFormat="1" ht="12" customHeight="1" thickTop="1" x14ac:dyDescent="0.2">
      <c r="A17" s="315" t="s">
        <v>331</v>
      </c>
      <c r="B17" s="1031"/>
      <c r="C17" s="316"/>
      <c r="D17" s="316"/>
      <c r="E17" s="316"/>
      <c r="F17" s="316"/>
      <c r="G17" s="316"/>
      <c r="H17" s="316"/>
      <c r="I17" s="316"/>
      <c r="J17" s="316"/>
      <c r="K17" s="316"/>
      <c r="L17" s="316"/>
      <c r="M17" s="316"/>
      <c r="N17" s="316"/>
      <c r="O17" s="316"/>
      <c r="P17" s="304">
        <f>SUM(C17:O17)</f>
        <v>0</v>
      </c>
      <c r="Q17" s="305"/>
    </row>
    <row r="18" spans="1:18" s="301" customFormat="1" ht="12" customHeight="1" x14ac:dyDescent="0.2">
      <c r="A18" s="302" t="s">
        <v>332</v>
      </c>
      <c r="B18" s="325"/>
      <c r="C18" s="305"/>
      <c r="D18" s="305"/>
      <c r="E18" s="305"/>
      <c r="F18" s="305"/>
      <c r="G18" s="305"/>
      <c r="H18" s="305"/>
      <c r="I18" s="305"/>
      <c r="J18" s="305"/>
      <c r="K18" s="305"/>
      <c r="L18" s="305"/>
      <c r="M18" s="305"/>
      <c r="N18" s="305"/>
      <c r="O18" s="305"/>
      <c r="P18" s="304">
        <f>SUM(C18:O18)</f>
        <v>0</v>
      </c>
      <c r="Q18" s="305"/>
    </row>
    <row r="19" spans="1:18" s="301" customFormat="1" ht="12" customHeight="1" x14ac:dyDescent="0.2">
      <c r="A19" s="302" t="s">
        <v>333</v>
      </c>
      <c r="B19" s="325"/>
      <c r="C19" s="305"/>
      <c r="D19" s="305"/>
      <c r="E19" s="305"/>
      <c r="F19" s="305"/>
      <c r="G19" s="305"/>
      <c r="H19" s="305"/>
      <c r="I19" s="305"/>
      <c r="J19" s="305"/>
      <c r="K19" s="305"/>
      <c r="L19" s="305"/>
      <c r="M19" s="305"/>
      <c r="N19" s="305"/>
      <c r="O19" s="304"/>
      <c r="P19" s="305">
        <f>SUM(C19:O19)</f>
        <v>0</v>
      </c>
      <c r="Q19" s="305"/>
    </row>
    <row r="20" spans="1:18" s="301" customFormat="1" ht="12" customHeight="1" thickBot="1" x14ac:dyDescent="0.25">
      <c r="A20" s="306" t="s">
        <v>334</v>
      </c>
      <c r="B20" s="326"/>
      <c r="C20" s="309"/>
      <c r="D20" s="309"/>
      <c r="E20" s="309"/>
      <c r="F20" s="309"/>
      <c r="G20" s="309"/>
      <c r="H20" s="309"/>
      <c r="I20" s="309"/>
      <c r="J20" s="309"/>
      <c r="K20" s="309"/>
      <c r="L20" s="309"/>
      <c r="M20" s="309"/>
      <c r="N20" s="309"/>
      <c r="O20" s="309"/>
      <c r="P20" s="308">
        <f>SUM(C20:O20)</f>
        <v>0</v>
      </c>
      <c r="Q20" s="309"/>
    </row>
    <row r="21" spans="1:18" ht="12" customHeight="1" thickTop="1" thickBot="1" x14ac:dyDescent="0.25">
      <c r="A21" s="310"/>
      <c r="B21" s="284"/>
      <c r="C21" s="284"/>
      <c r="D21" s="284"/>
      <c r="E21" s="284"/>
      <c r="F21" s="284"/>
      <c r="G21" s="284"/>
      <c r="H21" s="284"/>
      <c r="I21" s="284"/>
      <c r="J21" s="284"/>
      <c r="K21" s="284"/>
      <c r="L21" s="284"/>
      <c r="M21" s="284"/>
      <c r="N21" s="284"/>
      <c r="O21" s="284"/>
      <c r="P21" s="284"/>
      <c r="Q21" s="317"/>
    </row>
    <row r="22" spans="1:18" ht="21.95" customHeight="1" thickTop="1" thickBot="1" x14ac:dyDescent="0.25">
      <c r="A22" s="313">
        <v>3</v>
      </c>
      <c r="B22" s="867" t="s">
        <v>336</v>
      </c>
      <c r="C22" s="294" t="s">
        <v>381</v>
      </c>
      <c r="D22" s="294" t="s">
        <v>156</v>
      </c>
      <c r="E22" s="294" t="s">
        <v>330</v>
      </c>
      <c r="F22" s="294" t="s">
        <v>157</v>
      </c>
      <c r="G22" s="294" t="s">
        <v>263</v>
      </c>
      <c r="H22" s="294" t="s">
        <v>262</v>
      </c>
      <c r="I22" s="294" t="s">
        <v>288</v>
      </c>
      <c r="J22" s="294" t="s">
        <v>293</v>
      </c>
      <c r="K22" s="294" t="s">
        <v>304</v>
      </c>
      <c r="L22" s="294" t="s">
        <v>322</v>
      </c>
      <c r="M22" s="294" t="s">
        <v>380</v>
      </c>
      <c r="N22" s="294" t="s">
        <v>382</v>
      </c>
      <c r="O22" s="294" t="s">
        <v>442</v>
      </c>
      <c r="P22" s="295" t="s">
        <v>7</v>
      </c>
      <c r="Q22" s="318" t="s">
        <v>326</v>
      </c>
    </row>
    <row r="23" spans="1:18" s="301" customFormat="1" ht="12" customHeight="1" thickTop="1" x14ac:dyDescent="0.2">
      <c r="A23" s="297" t="s">
        <v>331</v>
      </c>
      <c r="B23" s="1032"/>
      <c r="C23" s="300">
        <v>100</v>
      </c>
      <c r="D23" s="300">
        <v>110</v>
      </c>
      <c r="E23" s="300"/>
      <c r="F23" s="300"/>
      <c r="G23" s="300"/>
      <c r="H23" s="300">
        <v>110</v>
      </c>
      <c r="I23" s="300"/>
      <c r="J23" s="300"/>
      <c r="K23" s="300"/>
      <c r="L23" s="300"/>
      <c r="M23" s="300"/>
      <c r="N23" s="300"/>
      <c r="O23" s="299"/>
      <c r="P23" s="299">
        <f>SUM(C23:O23)</f>
        <v>320</v>
      </c>
      <c r="Q23" s="300"/>
    </row>
    <row r="24" spans="1:18" s="301" customFormat="1" ht="12" customHeight="1" x14ac:dyDescent="0.2">
      <c r="A24" s="302" t="s">
        <v>332</v>
      </c>
      <c r="B24" s="325"/>
      <c r="C24" s="305">
        <v>100</v>
      </c>
      <c r="D24" s="305">
        <v>110</v>
      </c>
      <c r="E24" s="305"/>
      <c r="F24" s="305"/>
      <c r="G24" s="305"/>
      <c r="H24" s="305">
        <v>110</v>
      </c>
      <c r="I24" s="305"/>
      <c r="J24" s="305"/>
      <c r="K24" s="305"/>
      <c r="L24" s="305"/>
      <c r="M24" s="305"/>
      <c r="N24" s="305"/>
      <c r="O24" s="304"/>
      <c r="P24" s="304">
        <f>SUM(C24:O24)</f>
        <v>320</v>
      </c>
      <c r="Q24" s="305"/>
    </row>
    <row r="25" spans="1:18" s="301" customFormat="1" ht="11.25" customHeight="1" x14ac:dyDescent="0.2">
      <c r="A25" s="302" t="s">
        <v>333</v>
      </c>
      <c r="B25" s="325"/>
      <c r="C25" s="305">
        <v>100</v>
      </c>
      <c r="D25" s="305">
        <v>110</v>
      </c>
      <c r="E25" s="305"/>
      <c r="F25" s="305"/>
      <c r="G25" s="305"/>
      <c r="H25" s="305">
        <v>110</v>
      </c>
      <c r="I25" s="305"/>
      <c r="J25" s="305"/>
      <c r="K25" s="305"/>
      <c r="L25" s="305"/>
      <c r="M25" s="305"/>
      <c r="N25" s="305"/>
      <c r="O25" s="304"/>
      <c r="P25" s="305">
        <f>SUM(C25:O25)</f>
        <v>320</v>
      </c>
      <c r="Q25" s="305"/>
    </row>
    <row r="26" spans="1:18" s="319" customFormat="1" ht="12" customHeight="1" thickBot="1" x14ac:dyDescent="0.25">
      <c r="A26" s="306" t="s">
        <v>334</v>
      </c>
      <c r="B26" s="326"/>
      <c r="C26" s="309">
        <v>100</v>
      </c>
      <c r="D26" s="309">
        <v>110</v>
      </c>
      <c r="E26" s="309"/>
      <c r="F26" s="309"/>
      <c r="G26" s="309"/>
      <c r="H26" s="309">
        <v>110</v>
      </c>
      <c r="I26" s="309"/>
      <c r="J26" s="309"/>
      <c r="K26" s="309"/>
      <c r="L26" s="309"/>
      <c r="M26" s="309"/>
      <c r="N26" s="309"/>
      <c r="O26" s="308"/>
      <c r="P26" s="308">
        <f>SUM(C26:O26)</f>
        <v>320</v>
      </c>
      <c r="Q26" s="309"/>
    </row>
    <row r="27" spans="1:18" ht="12" customHeight="1" thickTop="1" thickBot="1" x14ac:dyDescent="0.25">
      <c r="A27" s="310"/>
      <c r="B27" s="284"/>
      <c r="C27" s="284"/>
      <c r="D27" s="284"/>
      <c r="E27" s="284"/>
      <c r="F27" s="284"/>
      <c r="G27" s="284"/>
      <c r="H27" s="284"/>
      <c r="I27" s="284"/>
      <c r="J27" s="284"/>
      <c r="K27" s="284"/>
      <c r="L27" s="284"/>
      <c r="M27" s="284"/>
      <c r="N27" s="284"/>
      <c r="O27" s="284"/>
      <c r="P27" s="284"/>
      <c r="Q27" s="317"/>
    </row>
    <row r="28" spans="1:18" ht="21.95" customHeight="1" thickTop="1" thickBot="1" x14ac:dyDescent="0.25">
      <c r="A28" s="313" t="s">
        <v>337</v>
      </c>
      <c r="B28" s="314" t="s">
        <v>338</v>
      </c>
      <c r="C28" s="293" t="s">
        <v>381</v>
      </c>
      <c r="D28" s="294" t="s">
        <v>156</v>
      </c>
      <c r="E28" s="294" t="s">
        <v>330</v>
      </c>
      <c r="F28" s="294" t="s">
        <v>157</v>
      </c>
      <c r="G28" s="294" t="s">
        <v>263</v>
      </c>
      <c r="H28" s="294" t="s">
        <v>262</v>
      </c>
      <c r="I28" s="294" t="s">
        <v>288</v>
      </c>
      <c r="J28" s="294" t="s">
        <v>293</v>
      </c>
      <c r="K28" s="294" t="s">
        <v>304</v>
      </c>
      <c r="L28" s="294" t="s">
        <v>322</v>
      </c>
      <c r="M28" s="294" t="s">
        <v>380</v>
      </c>
      <c r="N28" s="294" t="s">
        <v>382</v>
      </c>
      <c r="O28" s="294" t="s">
        <v>442</v>
      </c>
      <c r="P28" s="295" t="s">
        <v>7</v>
      </c>
      <c r="Q28" s="296" t="s">
        <v>326</v>
      </c>
    </row>
    <row r="29" spans="1:18" s="301" customFormat="1" ht="12" customHeight="1" thickTop="1" x14ac:dyDescent="0.2">
      <c r="A29" s="297" t="s">
        <v>331</v>
      </c>
      <c r="B29" s="298"/>
      <c r="C29" s="299">
        <v>2816.67</v>
      </c>
      <c r="D29" s="299">
        <v>1698.76</v>
      </c>
      <c r="E29" s="300">
        <v>691.38</v>
      </c>
      <c r="F29" s="300">
        <v>1032.56</v>
      </c>
      <c r="G29" s="300">
        <v>339.98</v>
      </c>
      <c r="H29" s="300">
        <v>472.67</v>
      </c>
      <c r="I29" s="300">
        <v>964.33</v>
      </c>
      <c r="J29" s="300">
        <v>1472.35</v>
      </c>
      <c r="K29" s="300">
        <v>1555.37</v>
      </c>
      <c r="L29" s="300">
        <v>2373.36</v>
      </c>
      <c r="M29" s="300">
        <v>3118.64</v>
      </c>
      <c r="N29" s="300">
        <v>5833.44</v>
      </c>
      <c r="O29" s="299"/>
      <c r="P29" s="299">
        <f>SUM(C29:O29)</f>
        <v>22369.51</v>
      </c>
      <c r="Q29" s="300">
        <f>SUM('[4]Pohľ. k 30.06. '!C152)</f>
        <v>38633.639999999985</v>
      </c>
    </row>
    <row r="30" spans="1:18" s="301" customFormat="1" ht="12" customHeight="1" x14ac:dyDescent="0.2">
      <c r="A30" s="302" t="s">
        <v>332</v>
      </c>
      <c r="B30" s="303"/>
      <c r="C30" s="304">
        <v>2816.67</v>
      </c>
      <c r="D30" s="305">
        <v>1698.76</v>
      </c>
      <c r="E30" s="305">
        <v>691.38</v>
      </c>
      <c r="F30" s="305">
        <v>1032.56</v>
      </c>
      <c r="G30" s="305">
        <v>339.98</v>
      </c>
      <c r="H30" s="305">
        <v>472.67</v>
      </c>
      <c r="I30" s="305">
        <v>964.33</v>
      </c>
      <c r="J30" s="305">
        <v>1472.35</v>
      </c>
      <c r="K30" s="305">
        <v>1395.78</v>
      </c>
      <c r="L30" s="305">
        <v>2305.77</v>
      </c>
      <c r="M30" s="305">
        <v>3067.59</v>
      </c>
      <c r="N30" s="305">
        <v>4811.4799999999996</v>
      </c>
      <c r="O30" s="304"/>
      <c r="P30" s="305">
        <f>SUM(C30:O30)</f>
        <v>21069.32</v>
      </c>
      <c r="Q30" s="305">
        <v>38633.64</v>
      </c>
    </row>
    <row r="31" spans="1:18" s="301" customFormat="1" ht="12" customHeight="1" x14ac:dyDescent="0.2">
      <c r="A31" s="302" t="s">
        <v>333</v>
      </c>
      <c r="B31" s="303"/>
      <c r="C31" s="304">
        <v>2816.67</v>
      </c>
      <c r="D31" s="305">
        <v>1698.76</v>
      </c>
      <c r="E31" s="305">
        <v>691.38</v>
      </c>
      <c r="F31" s="305">
        <v>1032.56</v>
      </c>
      <c r="G31" s="305">
        <v>339.98</v>
      </c>
      <c r="H31" s="305">
        <v>444.6</v>
      </c>
      <c r="I31" s="305">
        <v>944.29</v>
      </c>
      <c r="J31" s="305">
        <v>1472.35</v>
      </c>
      <c r="K31" s="305">
        <v>1038.3499999999999</v>
      </c>
      <c r="L31" s="305">
        <v>1796.41</v>
      </c>
      <c r="M31" s="305">
        <v>2821.97</v>
      </c>
      <c r="N31" s="305">
        <v>4326.41</v>
      </c>
      <c r="O31" s="304"/>
      <c r="P31" s="305">
        <f>SUM(C31:O31)</f>
        <v>19423.73</v>
      </c>
      <c r="Q31" s="305">
        <v>61031.35</v>
      </c>
    </row>
    <row r="32" spans="1:18" s="319" customFormat="1" ht="12" customHeight="1" thickBot="1" x14ac:dyDescent="0.25">
      <c r="A32" s="306" t="s">
        <v>334</v>
      </c>
      <c r="B32" s="307"/>
      <c r="C32" s="308">
        <v>2693.55</v>
      </c>
      <c r="D32" s="309">
        <v>1698.76</v>
      </c>
      <c r="E32" s="309">
        <v>691.38</v>
      </c>
      <c r="F32" s="309">
        <v>1032.56</v>
      </c>
      <c r="G32" s="309">
        <v>339.98</v>
      </c>
      <c r="H32" s="309">
        <v>444.6</v>
      </c>
      <c r="I32" s="309">
        <v>903.03</v>
      </c>
      <c r="J32" s="309">
        <v>1472.38</v>
      </c>
      <c r="K32" s="309">
        <v>1023.29</v>
      </c>
      <c r="L32" s="309">
        <v>1600.45</v>
      </c>
      <c r="M32" s="309">
        <v>2447.79</v>
      </c>
      <c r="N32" s="309">
        <v>3859.56</v>
      </c>
      <c r="O32" s="308">
        <v>5672.77</v>
      </c>
      <c r="P32" s="309">
        <f>SUM(C32:O32)</f>
        <v>23880.100000000002</v>
      </c>
      <c r="Q32" s="309"/>
      <c r="R32" s="349"/>
    </row>
    <row r="33" spans="1:17" ht="12" customHeight="1" thickTop="1" thickBot="1" x14ac:dyDescent="0.25">
      <c r="A33" s="19"/>
      <c r="B33" s="284"/>
      <c r="C33" s="284"/>
      <c r="D33" s="284"/>
      <c r="E33" s="284"/>
      <c r="F33" s="284"/>
      <c r="G33" s="284"/>
      <c r="H33" s="284"/>
      <c r="I33" s="284"/>
      <c r="J33" s="284"/>
      <c r="K33" s="284"/>
      <c r="L33" s="284"/>
      <c r="M33" s="284"/>
      <c r="N33" s="284"/>
      <c r="O33" s="284"/>
      <c r="P33" s="284"/>
      <c r="Q33" s="15"/>
    </row>
    <row r="34" spans="1:17" ht="21.95" customHeight="1" thickTop="1" thickBot="1" x14ac:dyDescent="0.25">
      <c r="A34" s="313" t="s">
        <v>339</v>
      </c>
      <c r="B34" s="314" t="s">
        <v>340</v>
      </c>
      <c r="C34" s="293" t="s">
        <v>381</v>
      </c>
      <c r="D34" s="294" t="s">
        <v>156</v>
      </c>
      <c r="E34" s="294" t="s">
        <v>330</v>
      </c>
      <c r="F34" s="294" t="s">
        <v>157</v>
      </c>
      <c r="G34" s="294" t="s">
        <v>263</v>
      </c>
      <c r="H34" s="294" t="s">
        <v>262</v>
      </c>
      <c r="I34" s="294" t="s">
        <v>288</v>
      </c>
      <c r="J34" s="294" t="s">
        <v>293</v>
      </c>
      <c r="K34" s="294" t="s">
        <v>304</v>
      </c>
      <c r="L34" s="294" t="s">
        <v>322</v>
      </c>
      <c r="M34" s="294" t="s">
        <v>380</v>
      </c>
      <c r="N34" s="294" t="s">
        <v>382</v>
      </c>
      <c r="O34" s="294" t="s">
        <v>442</v>
      </c>
      <c r="P34" s="295" t="s">
        <v>7</v>
      </c>
      <c r="Q34" s="296" t="s">
        <v>326</v>
      </c>
    </row>
    <row r="35" spans="1:17" ht="12" customHeight="1" thickTop="1" x14ac:dyDescent="0.2">
      <c r="A35" s="297" t="s">
        <v>331</v>
      </c>
      <c r="B35" s="298"/>
      <c r="C35" s="299"/>
      <c r="D35" s="300"/>
      <c r="E35" s="300"/>
      <c r="F35" s="300"/>
      <c r="G35" s="300"/>
      <c r="H35" s="300"/>
      <c r="I35" s="300"/>
      <c r="J35" s="300"/>
      <c r="K35" s="300"/>
      <c r="L35" s="300"/>
      <c r="M35" s="300"/>
      <c r="N35" s="300"/>
      <c r="O35" s="299">
        <v>276.12</v>
      </c>
      <c r="P35" s="299">
        <f>SUM(C35:O35)</f>
        <v>276.12</v>
      </c>
      <c r="Q35" s="299">
        <v>10129.36</v>
      </c>
    </row>
    <row r="36" spans="1:17" ht="12" customHeight="1" x14ac:dyDescent="0.2">
      <c r="A36" s="302" t="s">
        <v>332</v>
      </c>
      <c r="B36" s="303"/>
      <c r="C36" s="304"/>
      <c r="D36" s="305"/>
      <c r="E36" s="305"/>
      <c r="F36" s="305"/>
      <c r="G36" s="305"/>
      <c r="H36" s="305"/>
      <c r="I36" s="305"/>
      <c r="J36" s="305"/>
      <c r="K36" s="305"/>
      <c r="L36" s="305"/>
      <c r="M36" s="305"/>
      <c r="N36" s="305"/>
      <c r="O36" s="304">
        <v>2264.1799999999998</v>
      </c>
      <c r="P36" s="304">
        <f>SUM(C36:O36)</f>
        <v>2264.1799999999998</v>
      </c>
      <c r="Q36" s="304"/>
    </row>
    <row r="37" spans="1:17" ht="12" customHeight="1" x14ac:dyDescent="0.2">
      <c r="A37" s="302" t="s">
        <v>333</v>
      </c>
      <c r="B37" s="303"/>
      <c r="C37" s="304"/>
      <c r="D37" s="305"/>
      <c r="E37" s="305"/>
      <c r="F37" s="305"/>
      <c r="G37" s="305"/>
      <c r="H37" s="305"/>
      <c r="I37" s="305"/>
      <c r="J37" s="305"/>
      <c r="K37" s="305"/>
      <c r="L37" s="305"/>
      <c r="M37" s="305"/>
      <c r="N37" s="305"/>
      <c r="O37" s="304">
        <v>2343.84</v>
      </c>
      <c r="P37" s="304">
        <f>SUM(C37:O37)</f>
        <v>2343.84</v>
      </c>
      <c r="Q37" s="305"/>
    </row>
    <row r="38" spans="1:17" s="18" customFormat="1" ht="12" customHeight="1" thickBot="1" x14ac:dyDescent="0.25">
      <c r="A38" s="306" t="s">
        <v>334</v>
      </c>
      <c r="B38" s="307"/>
      <c r="C38" s="308"/>
      <c r="D38" s="309"/>
      <c r="E38" s="309"/>
      <c r="F38" s="309"/>
      <c r="G38" s="309"/>
      <c r="H38" s="309"/>
      <c r="I38" s="309"/>
      <c r="J38" s="309"/>
      <c r="K38" s="309"/>
      <c r="L38" s="309"/>
      <c r="M38" s="309"/>
      <c r="N38" s="309"/>
      <c r="O38" s="308">
        <v>138.07</v>
      </c>
      <c r="P38" s="308">
        <f>SUM(C38:O38)</f>
        <v>138.07</v>
      </c>
      <c r="Q38" s="308"/>
    </row>
    <row r="39" spans="1:17" ht="12" customHeight="1" thickTop="1" thickBot="1" x14ac:dyDescent="0.25">
      <c r="A39" s="19"/>
      <c r="B39" s="284"/>
      <c r="C39" s="284"/>
      <c r="D39" s="284"/>
      <c r="E39" s="284"/>
      <c r="F39" s="284"/>
      <c r="G39" s="284"/>
      <c r="H39" s="284"/>
      <c r="I39" s="284"/>
      <c r="J39" s="284"/>
      <c r="K39" s="284"/>
      <c r="L39" s="284"/>
      <c r="M39" s="284"/>
      <c r="N39" s="284"/>
      <c r="O39" s="284"/>
      <c r="P39" s="284"/>
      <c r="Q39" s="15"/>
    </row>
    <row r="40" spans="1:17" ht="21.95" customHeight="1" thickTop="1" thickBot="1" x14ac:dyDescent="0.25">
      <c r="A40" s="313">
        <v>5</v>
      </c>
      <c r="B40" s="867" t="s">
        <v>341</v>
      </c>
      <c r="C40" s="294" t="s">
        <v>381</v>
      </c>
      <c r="D40" s="294" t="s">
        <v>156</v>
      </c>
      <c r="E40" s="294" t="s">
        <v>330</v>
      </c>
      <c r="F40" s="294" t="s">
        <v>157</v>
      </c>
      <c r="G40" s="294" t="s">
        <v>263</v>
      </c>
      <c r="H40" s="294" t="s">
        <v>262</v>
      </c>
      <c r="I40" s="294" t="s">
        <v>288</v>
      </c>
      <c r="J40" s="294" t="s">
        <v>293</v>
      </c>
      <c r="K40" s="294" t="s">
        <v>304</v>
      </c>
      <c r="L40" s="294" t="s">
        <v>322</v>
      </c>
      <c r="M40" s="294" t="s">
        <v>380</v>
      </c>
      <c r="N40" s="294" t="s">
        <v>382</v>
      </c>
      <c r="O40" s="294" t="s">
        <v>442</v>
      </c>
      <c r="P40" s="295" t="s">
        <v>7</v>
      </c>
      <c r="Q40" s="296" t="s">
        <v>326</v>
      </c>
    </row>
    <row r="41" spans="1:17" s="301" customFormat="1" ht="12" customHeight="1" thickTop="1" x14ac:dyDescent="0.2">
      <c r="A41" s="297" t="s">
        <v>331</v>
      </c>
      <c r="B41" s="1032"/>
      <c r="C41" s="1033">
        <v>26.55</v>
      </c>
      <c r="D41" s="595"/>
      <c r="E41" s="596">
        <v>30</v>
      </c>
      <c r="F41" s="596"/>
      <c r="G41" s="596">
        <v>30</v>
      </c>
      <c r="H41" s="596">
        <v>50</v>
      </c>
      <c r="I41" s="596">
        <v>50</v>
      </c>
      <c r="J41" s="596">
        <v>35</v>
      </c>
      <c r="K41" s="596">
        <v>64.900000000000006</v>
      </c>
      <c r="L41" s="596">
        <v>217.5</v>
      </c>
      <c r="M41" s="596">
        <v>307.5</v>
      </c>
      <c r="N41" s="596">
        <v>562.24</v>
      </c>
      <c r="O41" s="596"/>
      <c r="P41" s="299">
        <f>SUM(C41:O41)</f>
        <v>1373.69</v>
      </c>
      <c r="Q41" s="299">
        <v>13538.5</v>
      </c>
    </row>
    <row r="42" spans="1:17" s="301" customFormat="1" ht="12" customHeight="1" x14ac:dyDescent="0.2">
      <c r="A42" s="302" t="s">
        <v>332</v>
      </c>
      <c r="B42" s="325"/>
      <c r="C42" s="305"/>
      <c r="D42" s="305"/>
      <c r="E42" s="305">
        <v>30</v>
      </c>
      <c r="F42" s="305"/>
      <c r="G42" s="305">
        <v>30</v>
      </c>
      <c r="H42" s="305">
        <v>50</v>
      </c>
      <c r="I42" s="305">
        <v>50</v>
      </c>
      <c r="J42" s="305">
        <v>35</v>
      </c>
      <c r="K42" s="305">
        <v>64.900000000000006</v>
      </c>
      <c r="L42" s="305">
        <v>217.5</v>
      </c>
      <c r="M42" s="305">
        <v>307.5</v>
      </c>
      <c r="N42" s="305">
        <v>392.24</v>
      </c>
      <c r="O42" s="304">
        <v>13538.5</v>
      </c>
      <c r="P42" s="304">
        <f>SUM(C42:O42)</f>
        <v>14715.64</v>
      </c>
      <c r="Q42" s="304"/>
    </row>
    <row r="43" spans="1:17" s="301" customFormat="1" ht="12" customHeight="1" x14ac:dyDescent="0.2">
      <c r="A43" s="302" t="s">
        <v>333</v>
      </c>
      <c r="B43" s="325"/>
      <c r="C43" s="305"/>
      <c r="D43" s="305"/>
      <c r="E43" s="305">
        <v>30</v>
      </c>
      <c r="F43" s="305"/>
      <c r="G43" s="305">
        <v>30</v>
      </c>
      <c r="H43" s="305">
        <v>50</v>
      </c>
      <c r="I43" s="305">
        <v>50</v>
      </c>
      <c r="J43" s="305">
        <v>35</v>
      </c>
      <c r="K43" s="305">
        <v>64.900000000000006</v>
      </c>
      <c r="L43" s="305">
        <v>217.5</v>
      </c>
      <c r="M43" s="305">
        <v>307.5</v>
      </c>
      <c r="N43" s="305">
        <v>392.24</v>
      </c>
      <c r="O43" s="304">
        <v>13538.5</v>
      </c>
      <c r="P43" s="305">
        <f>SUM(C43:O43)</f>
        <v>14715.64</v>
      </c>
      <c r="Q43" s="305"/>
    </row>
    <row r="44" spans="1:17" s="301" customFormat="1" ht="12" customHeight="1" thickBot="1" x14ac:dyDescent="0.25">
      <c r="A44" s="306" t="s">
        <v>334</v>
      </c>
      <c r="B44" s="326"/>
      <c r="C44" s="309"/>
      <c r="D44" s="309"/>
      <c r="E44" s="309">
        <v>30</v>
      </c>
      <c r="F44" s="309"/>
      <c r="G44" s="309">
        <v>30</v>
      </c>
      <c r="H44" s="309">
        <v>50</v>
      </c>
      <c r="I44" s="309">
        <v>50</v>
      </c>
      <c r="J44" s="309">
        <v>35</v>
      </c>
      <c r="K44" s="309">
        <v>64.900000000000006</v>
      </c>
      <c r="L44" s="309">
        <v>217.5</v>
      </c>
      <c r="M44" s="309">
        <v>307.5</v>
      </c>
      <c r="N44" s="309">
        <v>338.49</v>
      </c>
      <c r="O44" s="308">
        <v>653.92999999999995</v>
      </c>
      <c r="P44" s="308">
        <f>SUM(C44:O44)</f>
        <v>1777.3199999999997</v>
      </c>
      <c r="Q44" s="308"/>
    </row>
    <row r="45" spans="1:17" ht="12" customHeight="1" thickTop="1" thickBot="1" x14ac:dyDescent="0.25">
      <c r="A45" s="310"/>
      <c r="B45" s="282"/>
      <c r="C45" s="282"/>
      <c r="D45" s="282"/>
      <c r="E45" s="282"/>
      <c r="F45" s="282"/>
      <c r="G45" s="282"/>
      <c r="H45" s="282"/>
      <c r="I45" s="282"/>
      <c r="J45" s="282"/>
      <c r="K45" s="282"/>
      <c r="L45" s="282"/>
      <c r="M45" s="282"/>
      <c r="N45" s="282"/>
      <c r="O45" s="282"/>
      <c r="P45" s="320"/>
      <c r="Q45" s="15"/>
    </row>
    <row r="46" spans="1:17" ht="21.95" customHeight="1" thickTop="1" thickBot="1" x14ac:dyDescent="0.25">
      <c r="A46" s="313">
        <v>6</v>
      </c>
      <c r="B46" s="314" t="s">
        <v>342</v>
      </c>
      <c r="C46" s="293" t="s">
        <v>381</v>
      </c>
      <c r="D46" s="294" t="s">
        <v>156</v>
      </c>
      <c r="E46" s="294" t="s">
        <v>330</v>
      </c>
      <c r="F46" s="294" t="s">
        <v>157</v>
      </c>
      <c r="G46" s="294" t="s">
        <v>263</v>
      </c>
      <c r="H46" s="294" t="s">
        <v>262</v>
      </c>
      <c r="I46" s="294" t="s">
        <v>288</v>
      </c>
      <c r="J46" s="294" t="s">
        <v>293</v>
      </c>
      <c r="K46" s="294" t="s">
        <v>304</v>
      </c>
      <c r="L46" s="294" t="s">
        <v>322</v>
      </c>
      <c r="M46" s="294" t="s">
        <v>380</v>
      </c>
      <c r="N46" s="294" t="s">
        <v>382</v>
      </c>
      <c r="O46" s="294" t="s">
        <v>442</v>
      </c>
      <c r="P46" s="295" t="s">
        <v>7</v>
      </c>
      <c r="Q46" s="296" t="s">
        <v>326</v>
      </c>
    </row>
    <row r="47" spans="1:17" s="301" customFormat="1" ht="12" customHeight="1" thickTop="1" x14ac:dyDescent="0.2">
      <c r="A47" s="297" t="s">
        <v>331</v>
      </c>
      <c r="B47" s="298"/>
      <c r="C47" s="299">
        <v>219.07</v>
      </c>
      <c r="D47" s="300"/>
      <c r="E47" s="300"/>
      <c r="F47" s="300"/>
      <c r="G47" s="300">
        <v>98.55</v>
      </c>
      <c r="H47" s="300">
        <v>98.82</v>
      </c>
      <c r="I47" s="299"/>
      <c r="J47" s="321"/>
      <c r="K47" s="299"/>
      <c r="L47" s="300">
        <v>103.11</v>
      </c>
      <c r="M47" s="300"/>
      <c r="N47" s="300">
        <v>2420</v>
      </c>
      <c r="O47" s="300"/>
      <c r="P47" s="299">
        <f>SUM(C47:O47)</f>
        <v>2939.55</v>
      </c>
      <c r="Q47" s="300">
        <v>1045.4000000000001</v>
      </c>
    </row>
    <row r="48" spans="1:17" s="301" customFormat="1" ht="12" customHeight="1" x14ac:dyDescent="0.2">
      <c r="A48" s="302" t="s">
        <v>332</v>
      </c>
      <c r="B48" s="303"/>
      <c r="C48" s="304">
        <v>219.07</v>
      </c>
      <c r="D48" s="305"/>
      <c r="E48" s="305"/>
      <c r="F48" s="305"/>
      <c r="G48" s="305">
        <v>98.55</v>
      </c>
      <c r="H48" s="305">
        <v>98.82</v>
      </c>
      <c r="I48" s="304"/>
      <c r="J48" s="322"/>
      <c r="K48" s="304"/>
      <c r="L48" s="305">
        <v>55.11</v>
      </c>
      <c r="M48" s="305"/>
      <c r="N48" s="305">
        <v>2420</v>
      </c>
      <c r="O48" s="305"/>
      <c r="P48" s="304">
        <f>SUM(C48:O48)</f>
        <v>2891.55</v>
      </c>
      <c r="Q48" s="305">
        <f>SUM('[4]Pohľ. k 30.06. '!C321)</f>
        <v>1010.08</v>
      </c>
    </row>
    <row r="49" spans="1:18" s="301" customFormat="1" ht="12" customHeight="1" x14ac:dyDescent="0.2">
      <c r="A49" s="302" t="s">
        <v>333</v>
      </c>
      <c r="B49" s="303"/>
      <c r="C49" s="304">
        <v>219.07</v>
      </c>
      <c r="D49" s="305"/>
      <c r="E49" s="305"/>
      <c r="F49" s="305"/>
      <c r="G49" s="305">
        <v>98.55</v>
      </c>
      <c r="H49" s="305">
        <v>98.82</v>
      </c>
      <c r="I49" s="305"/>
      <c r="J49" s="322"/>
      <c r="K49" s="304"/>
      <c r="L49" s="305">
        <v>55.11</v>
      </c>
      <c r="M49" s="305"/>
      <c r="N49" s="305">
        <v>370.2</v>
      </c>
      <c r="O49" s="305"/>
      <c r="P49" s="305">
        <f>SUM(C49:O49)</f>
        <v>841.75</v>
      </c>
      <c r="Q49" s="305">
        <v>14783.06</v>
      </c>
    </row>
    <row r="50" spans="1:18" s="319" customFormat="1" ht="12" customHeight="1" thickBot="1" x14ac:dyDescent="0.25">
      <c r="A50" s="306" t="s">
        <v>334</v>
      </c>
      <c r="B50" s="307"/>
      <c r="C50" s="308">
        <v>219.07</v>
      </c>
      <c r="D50" s="309"/>
      <c r="E50" s="309"/>
      <c r="F50" s="309"/>
      <c r="G50" s="309">
        <v>98.55</v>
      </c>
      <c r="H50" s="309">
        <v>98.82</v>
      </c>
      <c r="I50" s="308"/>
      <c r="J50" s="1034"/>
      <c r="K50" s="308"/>
      <c r="L50" s="309">
        <v>55.11</v>
      </c>
      <c r="M50" s="309"/>
      <c r="N50" s="309">
        <v>200</v>
      </c>
      <c r="O50" s="309">
        <v>4832.3999999999996</v>
      </c>
      <c r="P50" s="308">
        <f>SUM(C50:O50)</f>
        <v>5503.95</v>
      </c>
      <c r="Q50" s="309"/>
    </row>
    <row r="51" spans="1:18" ht="12" customHeight="1" thickTop="1" thickBot="1" x14ac:dyDescent="0.25">
      <c r="A51" s="310"/>
      <c r="B51" s="284" t="s">
        <v>22</v>
      </c>
      <c r="C51" s="284"/>
      <c r="D51" s="284"/>
      <c r="E51" s="284"/>
      <c r="F51" s="284"/>
      <c r="G51" s="284"/>
      <c r="H51" s="284"/>
      <c r="I51" s="284"/>
      <c r="J51" s="284"/>
      <c r="K51" s="284"/>
      <c r="L51" s="284"/>
      <c r="M51" s="284"/>
      <c r="N51" s="284"/>
      <c r="O51" s="312"/>
      <c r="P51" s="284"/>
      <c r="Q51" s="15"/>
    </row>
    <row r="52" spans="1:18" ht="21.95" customHeight="1" thickTop="1" thickBot="1" x14ac:dyDescent="0.25">
      <c r="A52" s="313">
        <v>7</v>
      </c>
      <c r="B52" s="867" t="s">
        <v>343</v>
      </c>
      <c r="C52" s="294" t="s">
        <v>381</v>
      </c>
      <c r="D52" s="294" t="s">
        <v>156</v>
      </c>
      <c r="E52" s="294" t="s">
        <v>330</v>
      </c>
      <c r="F52" s="294" t="s">
        <v>157</v>
      </c>
      <c r="G52" s="294" t="s">
        <v>263</v>
      </c>
      <c r="H52" s="294" t="s">
        <v>262</v>
      </c>
      <c r="I52" s="294" t="s">
        <v>288</v>
      </c>
      <c r="J52" s="294" t="s">
        <v>293</v>
      </c>
      <c r="K52" s="294" t="s">
        <v>304</v>
      </c>
      <c r="L52" s="294" t="s">
        <v>322</v>
      </c>
      <c r="M52" s="294" t="s">
        <v>380</v>
      </c>
      <c r="N52" s="294" t="s">
        <v>382</v>
      </c>
      <c r="O52" s="294" t="s">
        <v>442</v>
      </c>
      <c r="P52" s="295" t="s">
        <v>7</v>
      </c>
      <c r="Q52" s="296" t="s">
        <v>326</v>
      </c>
    </row>
    <row r="53" spans="1:18" s="301" customFormat="1" ht="12" customHeight="1" thickTop="1" x14ac:dyDescent="0.2">
      <c r="A53" s="297" t="s">
        <v>331</v>
      </c>
      <c r="B53" s="1032"/>
      <c r="C53" s="300"/>
      <c r="D53" s="300"/>
      <c r="E53" s="300"/>
      <c r="F53" s="300"/>
      <c r="G53" s="300"/>
      <c r="H53" s="300"/>
      <c r="I53" s="300"/>
      <c r="J53" s="300"/>
      <c r="K53" s="300"/>
      <c r="L53" s="300">
        <v>0.03</v>
      </c>
      <c r="M53" s="300">
        <v>0.03</v>
      </c>
      <c r="N53" s="300">
        <v>0.03</v>
      </c>
      <c r="O53" s="299">
        <v>872.93</v>
      </c>
      <c r="P53" s="299">
        <f>SUM(C53:O53)</f>
        <v>873.02</v>
      </c>
      <c r="Q53" s="299"/>
    </row>
    <row r="54" spans="1:18" s="301" customFormat="1" ht="12" customHeight="1" x14ac:dyDescent="0.2">
      <c r="A54" s="302" t="s">
        <v>332</v>
      </c>
      <c r="B54" s="325"/>
      <c r="C54" s="305"/>
      <c r="D54" s="305"/>
      <c r="E54" s="305"/>
      <c r="F54" s="305"/>
      <c r="G54" s="305"/>
      <c r="H54" s="305"/>
      <c r="I54" s="305"/>
      <c r="J54" s="305"/>
      <c r="K54" s="305"/>
      <c r="L54" s="305">
        <v>0.03</v>
      </c>
      <c r="M54" s="305">
        <v>0.03</v>
      </c>
      <c r="N54" s="305">
        <v>56.53</v>
      </c>
      <c r="O54" s="304">
        <v>320.02999999999997</v>
      </c>
      <c r="P54" s="328">
        <f>SUM(C54:O54)</f>
        <v>376.62</v>
      </c>
      <c r="Q54" s="304"/>
    </row>
    <row r="55" spans="1:18" s="301" customFormat="1" ht="12" customHeight="1" x14ac:dyDescent="0.2">
      <c r="A55" s="302" t="s">
        <v>333</v>
      </c>
      <c r="B55" s="325"/>
      <c r="C55" s="305"/>
      <c r="D55" s="305"/>
      <c r="E55" s="305"/>
      <c r="F55" s="305"/>
      <c r="G55" s="305"/>
      <c r="H55" s="305"/>
      <c r="I55" s="305"/>
      <c r="J55" s="305"/>
      <c r="K55" s="305"/>
      <c r="L55" s="305">
        <v>0.03</v>
      </c>
      <c r="M55" s="305">
        <v>0.03</v>
      </c>
      <c r="N55" s="305">
        <v>0.03</v>
      </c>
      <c r="O55" s="304">
        <v>591.03</v>
      </c>
      <c r="P55" s="328">
        <f>SUM(C55:O55)</f>
        <v>591.12</v>
      </c>
      <c r="Q55" s="305"/>
    </row>
    <row r="56" spans="1:18" s="301" customFormat="1" ht="12" customHeight="1" thickBot="1" x14ac:dyDescent="0.25">
      <c r="A56" s="306" t="s">
        <v>334</v>
      </c>
      <c r="B56" s="326"/>
      <c r="C56" s="309"/>
      <c r="D56" s="309"/>
      <c r="E56" s="309"/>
      <c r="F56" s="309"/>
      <c r="G56" s="309"/>
      <c r="H56" s="309"/>
      <c r="I56" s="309"/>
      <c r="J56" s="309"/>
      <c r="K56" s="309"/>
      <c r="L56" s="309">
        <v>0.03</v>
      </c>
      <c r="M56" s="309">
        <v>0.03</v>
      </c>
      <c r="N56" s="309">
        <v>0.03</v>
      </c>
      <c r="O56" s="308">
        <v>0.03</v>
      </c>
      <c r="P56" s="308">
        <f>SUM(C56:O56)</f>
        <v>0.12</v>
      </c>
      <c r="Q56" s="308"/>
    </row>
    <row r="57" spans="1:18" ht="12" customHeight="1" thickTop="1" thickBot="1" x14ac:dyDescent="0.25">
      <c r="A57" s="310"/>
      <c r="Q57" s="15"/>
    </row>
    <row r="58" spans="1:18" ht="21.95" customHeight="1" thickTop="1" thickBot="1" x14ac:dyDescent="0.25">
      <c r="A58" s="313" t="s">
        <v>344</v>
      </c>
      <c r="B58" s="867" t="s">
        <v>345</v>
      </c>
      <c r="C58" s="294" t="s">
        <v>381</v>
      </c>
      <c r="D58" s="294" t="s">
        <v>156</v>
      </c>
      <c r="E58" s="294" t="s">
        <v>330</v>
      </c>
      <c r="F58" s="294" t="s">
        <v>157</v>
      </c>
      <c r="G58" s="294" t="s">
        <v>263</v>
      </c>
      <c r="H58" s="294" t="s">
        <v>262</v>
      </c>
      <c r="I58" s="294" t="s">
        <v>288</v>
      </c>
      <c r="J58" s="294" t="s">
        <v>293</v>
      </c>
      <c r="K58" s="294" t="s">
        <v>304</v>
      </c>
      <c r="L58" s="294" t="s">
        <v>322</v>
      </c>
      <c r="M58" s="294" t="s">
        <v>380</v>
      </c>
      <c r="N58" s="294" t="s">
        <v>382</v>
      </c>
      <c r="O58" s="294" t="s">
        <v>442</v>
      </c>
      <c r="P58" s="295" t="s">
        <v>7</v>
      </c>
      <c r="Q58" s="296" t="s">
        <v>326</v>
      </c>
    </row>
    <row r="59" spans="1:18" s="301" customFormat="1" ht="12" customHeight="1" thickTop="1" x14ac:dyDescent="0.2">
      <c r="A59" s="297" t="s">
        <v>331</v>
      </c>
      <c r="B59" s="1032"/>
      <c r="C59" s="300">
        <v>18445.87</v>
      </c>
      <c r="D59" s="300">
        <v>1774.7</v>
      </c>
      <c r="E59" s="300">
        <v>58.9</v>
      </c>
      <c r="F59" s="300"/>
      <c r="G59" s="300"/>
      <c r="H59" s="300"/>
      <c r="I59" s="300"/>
      <c r="J59" s="300"/>
      <c r="K59" s="300"/>
      <c r="L59" s="300"/>
      <c r="M59" s="300"/>
      <c r="N59" s="300"/>
      <c r="O59" s="299">
        <v>203.19</v>
      </c>
      <c r="P59" s="299">
        <f>SUM(C59:O59)</f>
        <v>20482.66</v>
      </c>
      <c r="Q59" s="299"/>
    </row>
    <row r="60" spans="1:18" s="301" customFormat="1" ht="12" customHeight="1" x14ac:dyDescent="0.2">
      <c r="A60" s="302" t="s">
        <v>332</v>
      </c>
      <c r="B60" s="325"/>
      <c r="C60" s="305">
        <v>18430.87</v>
      </c>
      <c r="D60" s="305">
        <v>1774.7</v>
      </c>
      <c r="E60" s="305">
        <v>58.9</v>
      </c>
      <c r="F60" s="305"/>
      <c r="G60" s="305"/>
      <c r="H60" s="305"/>
      <c r="I60" s="305"/>
      <c r="J60" s="305"/>
      <c r="K60" s="305"/>
      <c r="L60" s="305"/>
      <c r="M60" s="305"/>
      <c r="N60" s="305"/>
      <c r="O60" s="304">
        <v>493.47</v>
      </c>
      <c r="P60" s="304">
        <f>SUM(C60:O60)</f>
        <v>20757.940000000002</v>
      </c>
      <c r="Q60" s="304"/>
    </row>
    <row r="61" spans="1:18" s="301" customFormat="1" ht="12" customHeight="1" x14ac:dyDescent="0.2">
      <c r="A61" s="302" t="s">
        <v>333</v>
      </c>
      <c r="B61" s="325"/>
      <c r="C61" s="305">
        <v>18430.87</v>
      </c>
      <c r="D61" s="305">
        <v>1774.7</v>
      </c>
      <c r="E61" s="305">
        <v>58.9</v>
      </c>
      <c r="F61" s="305"/>
      <c r="G61" s="305"/>
      <c r="H61" s="305"/>
      <c r="I61" s="305"/>
      <c r="J61" s="305"/>
      <c r="K61" s="305"/>
      <c r="L61" s="305"/>
      <c r="M61" s="305"/>
      <c r="N61" s="305"/>
      <c r="O61" s="304">
        <v>493.47</v>
      </c>
      <c r="P61" s="304">
        <f>SUM(C61:O61)</f>
        <v>20757.940000000002</v>
      </c>
      <c r="Q61" s="304"/>
    </row>
    <row r="62" spans="1:18" s="319" customFormat="1" ht="12" customHeight="1" thickBot="1" x14ac:dyDescent="0.25">
      <c r="A62" s="306" t="s">
        <v>334</v>
      </c>
      <c r="B62" s="326"/>
      <c r="C62" s="309">
        <v>18400.87</v>
      </c>
      <c r="D62" s="309">
        <v>1774.7</v>
      </c>
      <c r="E62" s="309">
        <v>58.9</v>
      </c>
      <c r="F62" s="309"/>
      <c r="G62" s="309"/>
      <c r="H62" s="309"/>
      <c r="I62" s="309"/>
      <c r="J62" s="309"/>
      <c r="K62" s="309"/>
      <c r="L62" s="309"/>
      <c r="M62" s="309"/>
      <c r="N62" s="309">
        <v>1086.49</v>
      </c>
      <c r="O62" s="308">
        <v>342.12</v>
      </c>
      <c r="P62" s="308">
        <f>SUM(C62:O62)</f>
        <v>21663.08</v>
      </c>
      <c r="Q62" s="308"/>
      <c r="R62" s="349"/>
    </row>
    <row r="63" spans="1:18" ht="12" customHeight="1" thickTop="1" thickBot="1" x14ac:dyDescent="0.25">
      <c r="A63" s="19"/>
      <c r="B63" s="284"/>
      <c r="C63" s="284"/>
      <c r="D63" s="284"/>
      <c r="E63" s="284"/>
      <c r="F63" s="284"/>
      <c r="G63" s="284"/>
      <c r="H63" s="284"/>
      <c r="I63" s="284"/>
      <c r="J63" s="284"/>
      <c r="K63" s="284"/>
      <c r="L63" s="284"/>
      <c r="M63" s="284"/>
      <c r="N63" s="284"/>
      <c r="O63" s="284"/>
      <c r="P63" s="284"/>
      <c r="Q63" s="15"/>
      <c r="R63" s="15"/>
    </row>
    <row r="64" spans="1:18" ht="21.95" customHeight="1" thickTop="1" thickBot="1" x14ac:dyDescent="0.25">
      <c r="A64" s="313" t="s">
        <v>346</v>
      </c>
      <c r="B64" s="867" t="s">
        <v>347</v>
      </c>
      <c r="C64" s="294" t="s">
        <v>381</v>
      </c>
      <c r="D64" s="294" t="s">
        <v>156</v>
      </c>
      <c r="E64" s="294" t="s">
        <v>330</v>
      </c>
      <c r="F64" s="294" t="s">
        <v>157</v>
      </c>
      <c r="G64" s="294" t="s">
        <v>263</v>
      </c>
      <c r="H64" s="294" t="s">
        <v>262</v>
      </c>
      <c r="I64" s="294" t="s">
        <v>288</v>
      </c>
      <c r="J64" s="294" t="s">
        <v>293</v>
      </c>
      <c r="K64" s="294" t="s">
        <v>304</v>
      </c>
      <c r="L64" s="294" t="s">
        <v>322</v>
      </c>
      <c r="M64" s="294" t="s">
        <v>380</v>
      </c>
      <c r="N64" s="294" t="s">
        <v>382</v>
      </c>
      <c r="O64" s="294" t="s">
        <v>442</v>
      </c>
      <c r="P64" s="295" t="s">
        <v>7</v>
      </c>
      <c r="Q64" s="296" t="s">
        <v>326</v>
      </c>
    </row>
    <row r="65" spans="1:18" s="301" customFormat="1" ht="12" customHeight="1" thickTop="1" x14ac:dyDescent="0.2">
      <c r="A65" s="297" t="s">
        <v>331</v>
      </c>
      <c r="B65" s="1032"/>
      <c r="C65" s="300">
        <v>10145.09</v>
      </c>
      <c r="D65" s="300"/>
      <c r="E65" s="300"/>
      <c r="F65" s="300"/>
      <c r="G65" s="300"/>
      <c r="H65" s="300">
        <v>1170.8699999999999</v>
      </c>
      <c r="I65" s="300">
        <v>116.51</v>
      </c>
      <c r="J65" s="300"/>
      <c r="K65" s="300"/>
      <c r="L65" s="300"/>
      <c r="M65" s="300">
        <v>588.89</v>
      </c>
      <c r="N65" s="300">
        <v>1040.48</v>
      </c>
      <c r="O65" s="299">
        <v>2034.67</v>
      </c>
      <c r="P65" s="299">
        <f>SUM(C65:O65)</f>
        <v>15096.509999999998</v>
      </c>
      <c r="Q65" s="299"/>
    </row>
    <row r="66" spans="1:18" s="301" customFormat="1" ht="12" customHeight="1" x14ac:dyDescent="0.2">
      <c r="A66" s="302" t="s">
        <v>332</v>
      </c>
      <c r="B66" s="325"/>
      <c r="C66" s="305">
        <v>10103.09</v>
      </c>
      <c r="D66" s="305"/>
      <c r="E66" s="305"/>
      <c r="F66" s="305"/>
      <c r="G66" s="305"/>
      <c r="H66" s="305">
        <v>1170.8699999999999</v>
      </c>
      <c r="I66" s="305">
        <v>116.51</v>
      </c>
      <c r="J66" s="305"/>
      <c r="K66" s="305"/>
      <c r="L66" s="305"/>
      <c r="M66" s="305">
        <v>588.89</v>
      </c>
      <c r="N66" s="305"/>
      <c r="O66" s="304">
        <v>2840.8</v>
      </c>
      <c r="P66" s="304">
        <f>SUM(C66:O66)</f>
        <v>14820.16</v>
      </c>
      <c r="Q66" s="304"/>
      <c r="R66" s="323"/>
    </row>
    <row r="67" spans="1:18" s="301" customFormat="1" ht="12" customHeight="1" x14ac:dyDescent="0.2">
      <c r="A67" s="302" t="s">
        <v>333</v>
      </c>
      <c r="B67" s="325"/>
      <c r="C67" s="305">
        <v>10061.09</v>
      </c>
      <c r="D67" s="305"/>
      <c r="E67" s="305"/>
      <c r="F67" s="305"/>
      <c r="G67" s="305"/>
      <c r="H67" s="305">
        <v>1170.8699999999999</v>
      </c>
      <c r="I67" s="305">
        <v>116.51</v>
      </c>
      <c r="J67" s="305"/>
      <c r="K67" s="305"/>
      <c r="L67" s="305"/>
      <c r="M67" s="305">
        <v>588.89</v>
      </c>
      <c r="N67" s="305"/>
      <c r="O67" s="304">
        <v>2833.42</v>
      </c>
      <c r="P67" s="304">
        <f>SUM(C67:O67)</f>
        <v>14770.779999999999</v>
      </c>
      <c r="Q67" s="305"/>
    </row>
    <row r="68" spans="1:18" s="319" customFormat="1" ht="12" customHeight="1" thickBot="1" x14ac:dyDescent="0.25">
      <c r="A68" s="306" t="s">
        <v>334</v>
      </c>
      <c r="B68" s="326"/>
      <c r="C68" s="309">
        <v>10040.09</v>
      </c>
      <c r="D68" s="309"/>
      <c r="E68" s="309"/>
      <c r="F68" s="309"/>
      <c r="G68" s="309"/>
      <c r="H68" s="309">
        <v>1170.8699999999999</v>
      </c>
      <c r="I68" s="309">
        <v>116.51</v>
      </c>
      <c r="J68" s="309"/>
      <c r="K68" s="309"/>
      <c r="L68" s="309"/>
      <c r="M68" s="309">
        <v>588.89</v>
      </c>
      <c r="N68" s="309"/>
      <c r="O68" s="308">
        <v>2828.5</v>
      </c>
      <c r="P68" s="308">
        <f>SUM(C68:O68)</f>
        <v>14744.859999999999</v>
      </c>
      <c r="Q68" s="308"/>
    </row>
    <row r="69" spans="1:18" ht="12" customHeight="1" thickTop="1" thickBot="1" x14ac:dyDescent="0.25">
      <c r="A69" s="310"/>
      <c r="B69" s="333"/>
      <c r="C69" s="311"/>
      <c r="D69" s="311"/>
      <c r="E69" s="311"/>
      <c r="F69" s="311"/>
      <c r="G69" s="311"/>
      <c r="H69" s="311"/>
      <c r="I69" s="311"/>
      <c r="J69" s="311"/>
      <c r="K69" s="311"/>
      <c r="L69" s="311"/>
      <c r="M69" s="311"/>
      <c r="N69" s="311"/>
      <c r="O69" s="311"/>
      <c r="P69" s="196"/>
      <c r="Q69" s="15"/>
    </row>
    <row r="70" spans="1:18" ht="21.95" customHeight="1" thickTop="1" thickBot="1" x14ac:dyDescent="0.25">
      <c r="A70" s="313" t="s">
        <v>348</v>
      </c>
      <c r="B70" s="314" t="s">
        <v>349</v>
      </c>
      <c r="C70" s="293" t="s">
        <v>381</v>
      </c>
      <c r="D70" s="294" t="s">
        <v>156</v>
      </c>
      <c r="E70" s="294" t="s">
        <v>330</v>
      </c>
      <c r="F70" s="294" t="s">
        <v>157</v>
      </c>
      <c r="G70" s="294" t="s">
        <v>263</v>
      </c>
      <c r="H70" s="294" t="s">
        <v>262</v>
      </c>
      <c r="I70" s="294" t="s">
        <v>288</v>
      </c>
      <c r="J70" s="294" t="s">
        <v>293</v>
      </c>
      <c r="K70" s="294" t="s">
        <v>304</v>
      </c>
      <c r="L70" s="294" t="s">
        <v>322</v>
      </c>
      <c r="M70" s="294" t="s">
        <v>380</v>
      </c>
      <c r="N70" s="294" t="s">
        <v>382</v>
      </c>
      <c r="O70" s="294" t="s">
        <v>442</v>
      </c>
      <c r="P70" s="295" t="s">
        <v>7</v>
      </c>
      <c r="Q70" s="296" t="s">
        <v>326</v>
      </c>
    </row>
    <row r="71" spans="1:18" ht="12" customHeight="1" thickTop="1" x14ac:dyDescent="0.2">
      <c r="A71" s="297" t="s">
        <v>331</v>
      </c>
      <c r="B71" s="324"/>
      <c r="C71" s="300"/>
      <c r="D71" s="300"/>
      <c r="E71" s="300"/>
      <c r="F71" s="300"/>
      <c r="G71" s="300">
        <v>499.18</v>
      </c>
      <c r="H71" s="300"/>
      <c r="I71" s="300"/>
      <c r="J71" s="300"/>
      <c r="K71" s="300"/>
      <c r="L71" s="300"/>
      <c r="M71" s="300"/>
      <c r="N71" s="300"/>
      <c r="O71" s="299"/>
      <c r="P71" s="300">
        <f>SUM(C71:O71)</f>
        <v>499.18</v>
      </c>
      <c r="Q71" s="299"/>
    </row>
    <row r="72" spans="1:18" ht="12" customHeight="1" x14ac:dyDescent="0.2">
      <c r="A72" s="302" t="s">
        <v>332</v>
      </c>
      <c r="B72" s="325"/>
      <c r="C72" s="305"/>
      <c r="D72" s="305"/>
      <c r="E72" s="305"/>
      <c r="F72" s="305"/>
      <c r="G72" s="305">
        <v>499.18</v>
      </c>
      <c r="H72" s="305"/>
      <c r="I72" s="305"/>
      <c r="J72" s="305"/>
      <c r="K72" s="305"/>
      <c r="L72" s="305"/>
      <c r="M72" s="305"/>
      <c r="N72" s="305"/>
      <c r="O72" s="304"/>
      <c r="P72" s="304">
        <f>SUM(C72:O72)</f>
        <v>499.18</v>
      </c>
      <c r="Q72" s="304"/>
    </row>
    <row r="73" spans="1:18" s="301" customFormat="1" ht="12" customHeight="1" x14ac:dyDescent="0.2">
      <c r="A73" s="302" t="s">
        <v>333</v>
      </c>
      <c r="B73" s="325"/>
      <c r="C73" s="305"/>
      <c r="D73" s="305"/>
      <c r="E73" s="305"/>
      <c r="F73" s="305"/>
      <c r="G73" s="305">
        <v>499.18</v>
      </c>
      <c r="H73" s="305"/>
      <c r="I73" s="305"/>
      <c r="J73" s="305"/>
      <c r="K73" s="305"/>
      <c r="L73" s="305"/>
      <c r="M73" s="305"/>
      <c r="N73" s="305"/>
      <c r="O73" s="304"/>
      <c r="P73" s="304">
        <f>SUM(C73:O73)</f>
        <v>499.18</v>
      </c>
      <c r="Q73" s="305"/>
    </row>
    <row r="74" spans="1:18" ht="12" customHeight="1" thickBot="1" x14ac:dyDescent="0.25">
      <c r="A74" s="306" t="s">
        <v>334</v>
      </c>
      <c r="B74" s="326"/>
      <c r="C74" s="309"/>
      <c r="D74" s="309"/>
      <c r="E74" s="309"/>
      <c r="F74" s="309"/>
      <c r="G74" s="309">
        <v>0</v>
      </c>
      <c r="H74" s="309"/>
      <c r="I74" s="309"/>
      <c r="J74" s="309"/>
      <c r="K74" s="309"/>
      <c r="L74" s="309"/>
      <c r="M74" s="309"/>
      <c r="N74" s="309"/>
      <c r="O74" s="308"/>
      <c r="P74" s="309">
        <f>SUM(C74:O74)</f>
        <v>0</v>
      </c>
      <c r="Q74" s="308"/>
    </row>
    <row r="75" spans="1:18" ht="12" customHeight="1" thickTop="1" thickBot="1" x14ac:dyDescent="0.25">
      <c r="A75" s="310"/>
      <c r="B75" s="282"/>
      <c r="C75" s="282"/>
      <c r="D75" s="282"/>
      <c r="E75" s="282"/>
      <c r="F75" s="282"/>
      <c r="G75" s="282"/>
      <c r="H75" s="282"/>
      <c r="I75" s="282"/>
      <c r="J75" s="282"/>
      <c r="K75" s="282"/>
      <c r="L75" s="282"/>
      <c r="M75" s="282"/>
      <c r="N75" s="282"/>
      <c r="O75" s="282"/>
      <c r="P75" s="282"/>
      <c r="Q75" s="15"/>
    </row>
    <row r="76" spans="1:18" ht="21.95" customHeight="1" thickTop="1" thickBot="1" x14ac:dyDescent="0.25">
      <c r="A76" s="313" t="s">
        <v>350</v>
      </c>
      <c r="B76" s="314" t="s">
        <v>351</v>
      </c>
      <c r="C76" s="293" t="s">
        <v>381</v>
      </c>
      <c r="D76" s="294" t="s">
        <v>156</v>
      </c>
      <c r="E76" s="294" t="s">
        <v>330</v>
      </c>
      <c r="F76" s="294" t="s">
        <v>157</v>
      </c>
      <c r="G76" s="294" t="s">
        <v>263</v>
      </c>
      <c r="H76" s="294" t="s">
        <v>262</v>
      </c>
      <c r="I76" s="294" t="s">
        <v>288</v>
      </c>
      <c r="J76" s="294" t="s">
        <v>293</v>
      </c>
      <c r="K76" s="294" t="s">
        <v>304</v>
      </c>
      <c r="L76" s="294" t="s">
        <v>322</v>
      </c>
      <c r="M76" s="294" t="s">
        <v>380</v>
      </c>
      <c r="N76" s="294" t="s">
        <v>382</v>
      </c>
      <c r="O76" s="294" t="s">
        <v>442</v>
      </c>
      <c r="P76" s="295" t="s">
        <v>7</v>
      </c>
      <c r="Q76" s="296" t="s">
        <v>326</v>
      </c>
    </row>
    <row r="77" spans="1:18" ht="12" customHeight="1" thickTop="1" x14ac:dyDescent="0.2">
      <c r="A77" s="297" t="s">
        <v>331</v>
      </c>
      <c r="B77" s="324"/>
      <c r="C77" s="300"/>
      <c r="D77" s="300"/>
      <c r="E77" s="300"/>
      <c r="F77" s="300"/>
      <c r="G77" s="300"/>
      <c r="H77" s="300"/>
      <c r="I77" s="300"/>
      <c r="J77" s="300"/>
      <c r="K77" s="300"/>
      <c r="L77" s="300"/>
      <c r="M77" s="300"/>
      <c r="N77" s="300"/>
      <c r="O77" s="299">
        <v>259.72000000000003</v>
      </c>
      <c r="P77" s="300">
        <f>SUM(C77:O77)</f>
        <v>259.72000000000003</v>
      </c>
      <c r="Q77" s="299"/>
    </row>
    <row r="78" spans="1:18" ht="12" customHeight="1" x14ac:dyDescent="0.2">
      <c r="A78" s="302" t="s">
        <v>332</v>
      </c>
      <c r="B78" s="325"/>
      <c r="C78" s="305"/>
      <c r="D78" s="305"/>
      <c r="E78" s="305"/>
      <c r="F78" s="305"/>
      <c r="G78" s="305"/>
      <c r="H78" s="305"/>
      <c r="I78" s="305"/>
      <c r="J78" s="305"/>
      <c r="K78" s="305"/>
      <c r="L78" s="305"/>
      <c r="M78" s="305"/>
      <c r="N78" s="305"/>
      <c r="O78" s="304">
        <v>238.61</v>
      </c>
      <c r="P78" s="305">
        <f>SUM(C78:O78)</f>
        <v>238.61</v>
      </c>
      <c r="Q78" s="304"/>
    </row>
    <row r="79" spans="1:18" ht="12" customHeight="1" x14ac:dyDescent="0.2">
      <c r="A79" s="302" t="s">
        <v>333</v>
      </c>
      <c r="B79" s="325"/>
      <c r="C79" s="305"/>
      <c r="D79" s="305"/>
      <c r="E79" s="305"/>
      <c r="F79" s="305"/>
      <c r="G79" s="305"/>
      <c r="H79" s="305"/>
      <c r="I79" s="305"/>
      <c r="J79" s="305"/>
      <c r="K79" s="305"/>
      <c r="L79" s="305"/>
      <c r="M79" s="305"/>
      <c r="N79" s="305"/>
      <c r="O79" s="304">
        <v>286.7</v>
      </c>
      <c r="P79" s="305">
        <f>SUM(C79:O79)</f>
        <v>286.7</v>
      </c>
      <c r="Q79" s="305"/>
    </row>
    <row r="80" spans="1:18" ht="12" customHeight="1" thickBot="1" x14ac:dyDescent="0.25">
      <c r="A80" s="306" t="s">
        <v>334</v>
      </c>
      <c r="B80" s="326"/>
      <c r="C80" s="309"/>
      <c r="D80" s="309"/>
      <c r="E80" s="309"/>
      <c r="F80" s="309"/>
      <c r="G80" s="309"/>
      <c r="H80" s="309"/>
      <c r="I80" s="309"/>
      <c r="J80" s="309"/>
      <c r="K80" s="309"/>
      <c r="L80" s="309"/>
      <c r="M80" s="309"/>
      <c r="N80" s="309"/>
      <c r="O80" s="308">
        <v>240.16</v>
      </c>
      <c r="P80" s="309">
        <f>SUM(C80:O80)</f>
        <v>240.16</v>
      </c>
      <c r="Q80" s="308"/>
    </row>
    <row r="81" spans="1:17" ht="12" customHeight="1" thickTop="1" thickBot="1" x14ac:dyDescent="0.25">
      <c r="A81" s="19"/>
      <c r="B81" s="282"/>
      <c r="C81" s="282"/>
      <c r="D81" s="282"/>
      <c r="E81" s="282"/>
      <c r="F81" s="282"/>
      <c r="G81" s="282"/>
      <c r="H81" s="282"/>
      <c r="I81" s="282"/>
      <c r="J81" s="282"/>
      <c r="K81" s="282"/>
      <c r="L81" s="282"/>
      <c r="M81" s="282"/>
      <c r="N81" s="282"/>
      <c r="O81" s="282"/>
      <c r="P81" s="282"/>
      <c r="Q81" s="15"/>
    </row>
    <row r="82" spans="1:17" ht="21.95" customHeight="1" thickTop="1" thickBot="1" x14ac:dyDescent="0.25">
      <c r="A82" s="313" t="s">
        <v>352</v>
      </c>
      <c r="B82" s="314" t="s">
        <v>353</v>
      </c>
      <c r="C82" s="293" t="s">
        <v>381</v>
      </c>
      <c r="D82" s="294" t="s">
        <v>156</v>
      </c>
      <c r="E82" s="294" t="s">
        <v>330</v>
      </c>
      <c r="F82" s="294" t="s">
        <v>157</v>
      </c>
      <c r="G82" s="294" t="s">
        <v>263</v>
      </c>
      <c r="H82" s="294" t="s">
        <v>262</v>
      </c>
      <c r="I82" s="294" t="s">
        <v>288</v>
      </c>
      <c r="J82" s="294" t="s">
        <v>293</v>
      </c>
      <c r="K82" s="294" t="s">
        <v>304</v>
      </c>
      <c r="L82" s="294" t="s">
        <v>322</v>
      </c>
      <c r="M82" s="294" t="s">
        <v>380</v>
      </c>
      <c r="N82" s="294" t="s">
        <v>382</v>
      </c>
      <c r="O82" s="294" t="s">
        <v>442</v>
      </c>
      <c r="P82" s="295" t="s">
        <v>7</v>
      </c>
      <c r="Q82" s="296" t="s">
        <v>326</v>
      </c>
    </row>
    <row r="83" spans="1:17" ht="12" customHeight="1" thickTop="1" x14ac:dyDescent="0.2">
      <c r="A83" s="297" t="s">
        <v>331</v>
      </c>
      <c r="B83" s="324"/>
      <c r="C83" s="300"/>
      <c r="D83" s="300"/>
      <c r="E83" s="300"/>
      <c r="F83" s="300"/>
      <c r="G83" s="300"/>
      <c r="H83" s="300"/>
      <c r="I83" s="300"/>
      <c r="J83" s="300"/>
      <c r="K83" s="321"/>
      <c r="L83" s="299"/>
      <c r="M83" s="299"/>
      <c r="N83" s="299"/>
      <c r="O83" s="299">
        <v>139.47999999999999</v>
      </c>
      <c r="P83" s="300">
        <f>SUM(C83:O83)</f>
        <v>139.47999999999999</v>
      </c>
      <c r="Q83" s="299"/>
    </row>
    <row r="84" spans="1:17" ht="12" customHeight="1" x14ac:dyDescent="0.2">
      <c r="A84" s="302" t="s">
        <v>332</v>
      </c>
      <c r="B84" s="325"/>
      <c r="C84" s="305"/>
      <c r="D84" s="305"/>
      <c r="E84" s="305"/>
      <c r="F84" s="305"/>
      <c r="G84" s="305"/>
      <c r="H84" s="305"/>
      <c r="I84" s="305"/>
      <c r="J84" s="305"/>
      <c r="K84" s="322"/>
      <c r="L84" s="304"/>
      <c r="M84" s="304"/>
      <c r="N84" s="304"/>
      <c r="O84" s="328">
        <v>231.93</v>
      </c>
      <c r="P84" s="305">
        <f>SUM(C84:O84)</f>
        <v>231.93</v>
      </c>
      <c r="Q84" s="304"/>
    </row>
    <row r="85" spans="1:17" ht="12" customHeight="1" x14ac:dyDescent="0.2">
      <c r="A85" s="302" t="s">
        <v>333</v>
      </c>
      <c r="B85" s="325"/>
      <c r="C85" s="305"/>
      <c r="D85" s="305"/>
      <c r="E85" s="305"/>
      <c r="F85" s="305"/>
      <c r="G85" s="305"/>
      <c r="H85" s="305"/>
      <c r="I85" s="305"/>
      <c r="J85" s="305"/>
      <c r="K85" s="329"/>
      <c r="L85" s="330"/>
      <c r="M85" s="330"/>
      <c r="N85" s="330"/>
      <c r="O85" s="598">
        <v>132.63999999999999</v>
      </c>
      <c r="P85" s="305">
        <f>SUM(C85:O85)</f>
        <v>132.63999999999999</v>
      </c>
      <c r="Q85" s="305"/>
    </row>
    <row r="86" spans="1:17" s="18" customFormat="1" ht="12" customHeight="1" thickBot="1" x14ac:dyDescent="0.25">
      <c r="A86" s="306" t="s">
        <v>334</v>
      </c>
      <c r="B86" s="326"/>
      <c r="C86" s="309"/>
      <c r="D86" s="309"/>
      <c r="E86" s="309"/>
      <c r="F86" s="309"/>
      <c r="G86" s="309"/>
      <c r="H86" s="309"/>
      <c r="I86" s="309"/>
      <c r="J86" s="309"/>
      <c r="K86" s="1034"/>
      <c r="L86" s="308"/>
      <c r="M86" s="308"/>
      <c r="N86" s="308"/>
      <c r="O86" s="599">
        <v>243.88</v>
      </c>
      <c r="P86" s="309">
        <f>SUM(C86:O86)</f>
        <v>243.88</v>
      </c>
      <c r="Q86" s="308"/>
    </row>
    <row r="87" spans="1:17" ht="12" customHeight="1" thickTop="1" thickBot="1" x14ac:dyDescent="0.25">
      <c r="A87" s="19"/>
      <c r="B87" s="282"/>
      <c r="C87" s="282"/>
      <c r="D87" s="282"/>
      <c r="E87" s="282"/>
      <c r="F87" s="282"/>
      <c r="G87" s="282"/>
      <c r="H87" s="282"/>
      <c r="I87" s="282"/>
      <c r="J87" s="282"/>
      <c r="K87" s="282"/>
      <c r="L87" s="282"/>
      <c r="M87" s="282"/>
      <c r="N87" s="282"/>
      <c r="O87" s="282"/>
      <c r="P87" s="282"/>
      <c r="Q87" s="15"/>
    </row>
    <row r="88" spans="1:17" ht="21.95" customHeight="1" thickTop="1" thickBot="1" x14ac:dyDescent="0.25">
      <c r="A88" s="313" t="s">
        <v>354</v>
      </c>
      <c r="B88" s="314" t="s">
        <v>355</v>
      </c>
      <c r="C88" s="293" t="s">
        <v>381</v>
      </c>
      <c r="D88" s="294" t="s">
        <v>156</v>
      </c>
      <c r="E88" s="294" t="s">
        <v>330</v>
      </c>
      <c r="F88" s="294" t="s">
        <v>157</v>
      </c>
      <c r="G88" s="294" t="s">
        <v>263</v>
      </c>
      <c r="H88" s="294" t="s">
        <v>262</v>
      </c>
      <c r="I88" s="294" t="s">
        <v>288</v>
      </c>
      <c r="J88" s="294" t="s">
        <v>293</v>
      </c>
      <c r="K88" s="294" t="s">
        <v>304</v>
      </c>
      <c r="L88" s="294" t="s">
        <v>322</v>
      </c>
      <c r="M88" s="294" t="s">
        <v>380</v>
      </c>
      <c r="N88" s="294" t="s">
        <v>382</v>
      </c>
      <c r="O88" s="294" t="s">
        <v>442</v>
      </c>
      <c r="P88" s="295" t="s">
        <v>7</v>
      </c>
      <c r="Q88" s="296" t="s">
        <v>326</v>
      </c>
    </row>
    <row r="89" spans="1:17" ht="12" customHeight="1" thickTop="1" x14ac:dyDescent="0.2">
      <c r="A89" s="297" t="s">
        <v>331</v>
      </c>
      <c r="B89" s="324"/>
      <c r="C89" s="300"/>
      <c r="D89" s="300"/>
      <c r="E89" s="300"/>
      <c r="F89" s="300"/>
      <c r="G89" s="300"/>
      <c r="H89" s="300"/>
      <c r="I89" s="300"/>
      <c r="J89" s="300"/>
      <c r="K89" s="300"/>
      <c r="L89" s="300"/>
      <c r="M89" s="300"/>
      <c r="N89" s="300"/>
      <c r="O89" s="299">
        <v>265.88</v>
      </c>
      <c r="P89" s="300">
        <f>SUM(C89:O89)</f>
        <v>265.88</v>
      </c>
      <c r="Q89" s="299"/>
    </row>
    <row r="90" spans="1:17" ht="12" customHeight="1" x14ac:dyDescent="0.2">
      <c r="A90" s="302" t="s">
        <v>332</v>
      </c>
      <c r="B90" s="325"/>
      <c r="C90" s="305"/>
      <c r="D90" s="305"/>
      <c r="E90" s="305"/>
      <c r="F90" s="305"/>
      <c r="G90" s="305"/>
      <c r="H90" s="305"/>
      <c r="I90" s="305"/>
      <c r="J90" s="305"/>
      <c r="K90" s="305"/>
      <c r="L90" s="305"/>
      <c r="M90" s="305"/>
      <c r="N90" s="305"/>
      <c r="O90" s="304">
        <v>487.42</v>
      </c>
      <c r="P90" s="305">
        <f>SUM(C90:O90)</f>
        <v>487.42</v>
      </c>
      <c r="Q90" s="304"/>
    </row>
    <row r="91" spans="1:17" ht="12" customHeight="1" x14ac:dyDescent="0.2">
      <c r="A91" s="302" t="s">
        <v>333</v>
      </c>
      <c r="B91" s="325"/>
      <c r="C91" s="305"/>
      <c r="D91" s="305"/>
      <c r="E91" s="305"/>
      <c r="F91" s="305"/>
      <c r="G91" s="305"/>
      <c r="H91" s="305"/>
      <c r="I91" s="305"/>
      <c r="J91" s="305"/>
      <c r="K91" s="305"/>
      <c r="L91" s="305"/>
      <c r="M91" s="305"/>
      <c r="N91" s="305"/>
      <c r="O91" s="304">
        <v>1148.6099999999999</v>
      </c>
      <c r="P91" s="305">
        <f>SUM(C91:O91)</f>
        <v>1148.6099999999999</v>
      </c>
      <c r="Q91" s="305"/>
    </row>
    <row r="92" spans="1:17" s="17" customFormat="1" ht="12" customHeight="1" thickBot="1" x14ac:dyDescent="0.25">
      <c r="A92" s="306" t="s">
        <v>334</v>
      </c>
      <c r="B92" s="326"/>
      <c r="C92" s="309"/>
      <c r="D92" s="309"/>
      <c r="E92" s="309"/>
      <c r="F92" s="309"/>
      <c r="G92" s="309"/>
      <c r="H92" s="309"/>
      <c r="I92" s="309"/>
      <c r="J92" s="309"/>
      <c r="K92" s="309"/>
      <c r="L92" s="309"/>
      <c r="M92" s="309"/>
      <c r="N92" s="309"/>
      <c r="O92" s="308">
        <v>0</v>
      </c>
      <c r="P92" s="309">
        <f>SUM(C92:O92)</f>
        <v>0</v>
      </c>
      <c r="Q92" s="308"/>
    </row>
    <row r="93" spans="1:17" ht="12" customHeight="1" thickTop="1" thickBot="1" x14ac:dyDescent="0.25">
      <c r="A93" s="310"/>
      <c r="B93" s="282"/>
      <c r="C93" s="282"/>
      <c r="D93" s="282"/>
      <c r="E93" s="282"/>
      <c r="F93" s="282"/>
      <c r="G93" s="282"/>
      <c r="H93" s="282"/>
      <c r="I93" s="282"/>
      <c r="J93" s="282"/>
      <c r="K93" s="282"/>
      <c r="L93" s="282"/>
      <c r="M93" s="282"/>
      <c r="N93" s="282"/>
      <c r="O93" s="282"/>
      <c r="P93" s="282"/>
      <c r="Q93" s="15"/>
    </row>
    <row r="94" spans="1:17" ht="21.95" customHeight="1" thickTop="1" thickBot="1" x14ac:dyDescent="0.25">
      <c r="A94" s="313" t="s">
        <v>356</v>
      </c>
      <c r="B94" s="314" t="s">
        <v>357</v>
      </c>
      <c r="C94" s="293" t="s">
        <v>381</v>
      </c>
      <c r="D94" s="294" t="s">
        <v>156</v>
      </c>
      <c r="E94" s="294" t="s">
        <v>330</v>
      </c>
      <c r="F94" s="294" t="s">
        <v>157</v>
      </c>
      <c r="G94" s="294" t="s">
        <v>263</v>
      </c>
      <c r="H94" s="294" t="s">
        <v>262</v>
      </c>
      <c r="I94" s="294" t="s">
        <v>288</v>
      </c>
      <c r="J94" s="294" t="s">
        <v>293</v>
      </c>
      <c r="K94" s="294" t="s">
        <v>304</v>
      </c>
      <c r="L94" s="294" t="s">
        <v>322</v>
      </c>
      <c r="M94" s="294" t="s">
        <v>380</v>
      </c>
      <c r="N94" s="294" t="s">
        <v>382</v>
      </c>
      <c r="O94" s="294" t="s">
        <v>442</v>
      </c>
      <c r="P94" s="295" t="s">
        <v>7</v>
      </c>
      <c r="Q94" s="296" t="s">
        <v>326</v>
      </c>
    </row>
    <row r="95" spans="1:17" s="301" customFormat="1" ht="12" customHeight="1" thickTop="1" x14ac:dyDescent="0.2">
      <c r="A95" s="297" t="s">
        <v>331</v>
      </c>
      <c r="B95" s="331"/>
      <c r="C95" s="299"/>
      <c r="D95" s="300"/>
      <c r="E95" s="300"/>
      <c r="F95" s="300"/>
      <c r="G95" s="300"/>
      <c r="H95" s="300"/>
      <c r="I95" s="300"/>
      <c r="J95" s="300"/>
      <c r="K95" s="300"/>
      <c r="L95" s="299"/>
      <c r="M95" s="299"/>
      <c r="N95" s="299"/>
      <c r="O95" s="299">
        <v>1427.17</v>
      </c>
      <c r="P95" s="300">
        <f>SUM(C95:O95)</f>
        <v>1427.17</v>
      </c>
      <c r="Q95" s="299"/>
    </row>
    <row r="96" spans="1:17" s="301" customFormat="1" ht="12" customHeight="1" x14ac:dyDescent="0.2">
      <c r="A96" s="302" t="s">
        <v>332</v>
      </c>
      <c r="B96" s="303"/>
      <c r="C96" s="304"/>
      <c r="D96" s="305"/>
      <c r="E96" s="305"/>
      <c r="F96" s="305"/>
      <c r="G96" s="305"/>
      <c r="H96" s="305"/>
      <c r="I96" s="305"/>
      <c r="J96" s="305"/>
      <c r="K96" s="305"/>
      <c r="L96" s="304"/>
      <c r="M96" s="304"/>
      <c r="N96" s="304"/>
      <c r="O96" s="304">
        <v>2024.3</v>
      </c>
      <c r="P96" s="304">
        <f>SUM(C96:O96)</f>
        <v>2024.3</v>
      </c>
      <c r="Q96" s="304"/>
    </row>
    <row r="97" spans="1:17" s="301" customFormat="1" ht="12" customHeight="1" x14ac:dyDescent="0.2">
      <c r="A97" s="302" t="s">
        <v>333</v>
      </c>
      <c r="B97" s="303"/>
      <c r="C97" s="304"/>
      <c r="D97" s="305"/>
      <c r="E97" s="305"/>
      <c r="F97" s="305"/>
      <c r="G97" s="305"/>
      <c r="H97" s="305"/>
      <c r="I97" s="305"/>
      <c r="J97" s="305"/>
      <c r="K97" s="305"/>
      <c r="L97" s="304"/>
      <c r="M97" s="304"/>
      <c r="N97" s="304"/>
      <c r="O97" s="304">
        <v>2042.3</v>
      </c>
      <c r="P97" s="304">
        <f>SUM(C97:O97)</f>
        <v>2042.3</v>
      </c>
      <c r="Q97" s="304"/>
    </row>
    <row r="98" spans="1:17" s="319" customFormat="1" ht="12" customHeight="1" thickBot="1" x14ac:dyDescent="0.25">
      <c r="A98" s="306" t="s">
        <v>334</v>
      </c>
      <c r="B98" s="307"/>
      <c r="C98" s="308"/>
      <c r="D98" s="309"/>
      <c r="E98" s="309"/>
      <c r="F98" s="309"/>
      <c r="G98" s="309"/>
      <c r="H98" s="309"/>
      <c r="I98" s="600"/>
      <c r="J98" s="332"/>
      <c r="K98" s="309"/>
      <c r="L98" s="308"/>
      <c r="M98" s="308"/>
      <c r="N98" s="308"/>
      <c r="O98" s="308">
        <v>1252.1400000000001</v>
      </c>
      <c r="P98" s="309">
        <f>SUM(C98:O98)</f>
        <v>1252.1400000000001</v>
      </c>
      <c r="Q98" s="308"/>
    </row>
    <row r="99" spans="1:17" ht="12" customHeight="1" thickTop="1" thickBot="1" x14ac:dyDescent="0.25">
      <c r="A99" s="310"/>
      <c r="B99" s="333"/>
      <c r="C99" s="311"/>
      <c r="D99" s="311"/>
      <c r="E99" s="311"/>
      <c r="F99" s="311"/>
      <c r="G99" s="311"/>
      <c r="H99" s="311"/>
      <c r="I99" s="311"/>
      <c r="J99" s="311"/>
      <c r="K99" s="311"/>
      <c r="L99" s="311"/>
      <c r="M99" s="311"/>
      <c r="N99" s="311"/>
      <c r="O99" s="311"/>
      <c r="P99" s="196"/>
      <c r="Q99" s="196"/>
    </row>
    <row r="100" spans="1:17" ht="21.95" customHeight="1" thickTop="1" thickBot="1" x14ac:dyDescent="0.25">
      <c r="A100" s="313" t="s">
        <v>358</v>
      </c>
      <c r="B100" s="867" t="s">
        <v>359</v>
      </c>
      <c r="C100" s="294" t="s">
        <v>381</v>
      </c>
      <c r="D100" s="294" t="s">
        <v>156</v>
      </c>
      <c r="E100" s="294" t="s">
        <v>330</v>
      </c>
      <c r="F100" s="294" t="s">
        <v>157</v>
      </c>
      <c r="G100" s="294" t="s">
        <v>263</v>
      </c>
      <c r="H100" s="294" t="s">
        <v>262</v>
      </c>
      <c r="I100" s="294" t="s">
        <v>288</v>
      </c>
      <c r="J100" s="294" t="s">
        <v>293</v>
      </c>
      <c r="K100" s="294" t="s">
        <v>304</v>
      </c>
      <c r="L100" s="294" t="s">
        <v>322</v>
      </c>
      <c r="M100" s="294" t="s">
        <v>380</v>
      </c>
      <c r="N100" s="294" t="s">
        <v>382</v>
      </c>
      <c r="O100" s="294" t="s">
        <v>442</v>
      </c>
      <c r="P100" s="295" t="s">
        <v>7</v>
      </c>
      <c r="Q100" s="296" t="s">
        <v>326</v>
      </c>
    </row>
    <row r="101" spans="1:17" s="301" customFormat="1" ht="12" customHeight="1" thickTop="1" x14ac:dyDescent="0.2">
      <c r="A101" s="297" t="s">
        <v>331</v>
      </c>
      <c r="B101" s="1032"/>
      <c r="C101" s="300"/>
      <c r="D101" s="300"/>
      <c r="E101" s="300"/>
      <c r="F101" s="300"/>
      <c r="G101" s="300"/>
      <c r="H101" s="300"/>
      <c r="I101" s="300"/>
      <c r="J101" s="300"/>
      <c r="K101" s="300"/>
      <c r="L101" s="299"/>
      <c r="M101" s="299"/>
      <c r="N101" s="299"/>
      <c r="O101" s="299"/>
      <c r="P101" s="334">
        <f>SUM(C101:O101)</f>
        <v>0</v>
      </c>
      <c r="Q101" s="299"/>
    </row>
    <row r="102" spans="1:17" s="301" customFormat="1" ht="12" customHeight="1" x14ac:dyDescent="0.2">
      <c r="A102" s="302" t="s">
        <v>332</v>
      </c>
      <c r="B102" s="325"/>
      <c r="C102" s="305"/>
      <c r="D102" s="305"/>
      <c r="E102" s="305"/>
      <c r="F102" s="305"/>
      <c r="G102" s="305"/>
      <c r="H102" s="305"/>
      <c r="I102" s="305"/>
      <c r="J102" s="305"/>
      <c r="K102" s="305"/>
      <c r="L102" s="304"/>
      <c r="M102" s="304"/>
      <c r="N102" s="304"/>
      <c r="O102" s="304">
        <v>367.06</v>
      </c>
      <c r="P102" s="304">
        <f>SUM(C102:O102)</f>
        <v>367.06</v>
      </c>
      <c r="Q102" s="304"/>
    </row>
    <row r="103" spans="1:17" s="301" customFormat="1" ht="12" customHeight="1" x14ac:dyDescent="0.2">
      <c r="A103" s="302" t="s">
        <v>333</v>
      </c>
      <c r="B103" s="325"/>
      <c r="C103" s="305"/>
      <c r="D103" s="305"/>
      <c r="E103" s="305"/>
      <c r="F103" s="305"/>
      <c r="G103" s="305"/>
      <c r="H103" s="305"/>
      <c r="I103" s="305"/>
      <c r="J103" s="305"/>
      <c r="K103" s="305"/>
      <c r="L103" s="304"/>
      <c r="M103" s="304"/>
      <c r="N103" s="304"/>
      <c r="O103" s="304"/>
      <c r="P103" s="304">
        <f>SUM(C103:O103)</f>
        <v>0</v>
      </c>
      <c r="Q103" s="304"/>
    </row>
    <row r="104" spans="1:17" s="301" customFormat="1" ht="12" customHeight="1" thickBot="1" x14ac:dyDescent="0.25">
      <c r="A104" s="306" t="s">
        <v>334</v>
      </c>
      <c r="B104" s="326"/>
      <c r="C104" s="309"/>
      <c r="D104" s="309"/>
      <c r="E104" s="309"/>
      <c r="F104" s="309"/>
      <c r="G104" s="309"/>
      <c r="H104" s="309"/>
      <c r="I104" s="309"/>
      <c r="J104" s="309"/>
      <c r="K104" s="309"/>
      <c r="L104" s="308"/>
      <c r="M104" s="308"/>
      <c r="N104" s="308"/>
      <c r="O104" s="308">
        <v>418</v>
      </c>
      <c r="P104" s="335">
        <f>SUM(C104:O104)</f>
        <v>418</v>
      </c>
      <c r="Q104" s="308"/>
    </row>
    <row r="105" spans="1:17" ht="12" customHeight="1" thickTop="1" thickBot="1" x14ac:dyDescent="0.25">
      <c r="A105" s="19"/>
      <c r="B105" s="284"/>
      <c r="C105" s="284"/>
      <c r="D105" s="284"/>
      <c r="E105" s="284"/>
      <c r="F105" s="284"/>
      <c r="G105" s="284"/>
      <c r="H105" s="284"/>
      <c r="I105" s="284"/>
      <c r="J105" s="284"/>
      <c r="K105" s="284"/>
      <c r="L105" s="284"/>
      <c r="M105" s="284"/>
      <c r="N105" s="284"/>
      <c r="O105" s="284"/>
      <c r="P105" s="284"/>
      <c r="Q105" s="15"/>
    </row>
    <row r="106" spans="1:17" ht="21.95" customHeight="1" thickTop="1" thickBot="1" x14ac:dyDescent="0.25">
      <c r="A106" s="313">
        <v>9</v>
      </c>
      <c r="B106" s="867" t="s">
        <v>360</v>
      </c>
      <c r="C106" s="294" t="s">
        <v>381</v>
      </c>
      <c r="D106" s="294" t="s">
        <v>156</v>
      </c>
      <c r="E106" s="294" t="s">
        <v>330</v>
      </c>
      <c r="F106" s="294" t="s">
        <v>157</v>
      </c>
      <c r="G106" s="294" t="s">
        <v>263</v>
      </c>
      <c r="H106" s="294" t="s">
        <v>262</v>
      </c>
      <c r="I106" s="294" t="s">
        <v>288</v>
      </c>
      <c r="J106" s="294" t="s">
        <v>293</v>
      </c>
      <c r="K106" s="294" t="s">
        <v>304</v>
      </c>
      <c r="L106" s="294" t="s">
        <v>322</v>
      </c>
      <c r="M106" s="294" t="s">
        <v>380</v>
      </c>
      <c r="N106" s="294" t="s">
        <v>382</v>
      </c>
      <c r="O106" s="294" t="s">
        <v>442</v>
      </c>
      <c r="P106" s="295" t="s">
        <v>7</v>
      </c>
      <c r="Q106" s="296" t="s">
        <v>326</v>
      </c>
    </row>
    <row r="107" spans="1:17" s="301" customFormat="1" ht="12" customHeight="1" thickTop="1" x14ac:dyDescent="0.2">
      <c r="A107" s="297" t="s">
        <v>331</v>
      </c>
      <c r="B107" s="1032"/>
      <c r="C107" s="300">
        <v>725.7</v>
      </c>
      <c r="D107" s="300">
        <v>510.22</v>
      </c>
      <c r="E107" s="300">
        <v>66.599999999999994</v>
      </c>
      <c r="F107" s="300">
        <v>10.7</v>
      </c>
      <c r="G107" s="300">
        <v>0</v>
      </c>
      <c r="H107" s="300">
        <v>15.1</v>
      </c>
      <c r="I107" s="300">
        <v>1321.6</v>
      </c>
      <c r="J107" s="300"/>
      <c r="K107" s="300"/>
      <c r="L107" s="300"/>
      <c r="M107" s="300"/>
      <c r="N107" s="300"/>
      <c r="O107" s="299"/>
      <c r="P107" s="299">
        <f>SUM(C107:O107)</f>
        <v>2649.92</v>
      </c>
      <c r="Q107" s="299"/>
    </row>
    <row r="108" spans="1:17" s="301" customFormat="1" ht="12" customHeight="1" x14ac:dyDescent="0.2">
      <c r="A108" s="302" t="s">
        <v>331</v>
      </c>
      <c r="B108" s="325"/>
      <c r="C108" s="305">
        <v>725.7</v>
      </c>
      <c r="D108" s="305">
        <v>510.22</v>
      </c>
      <c r="E108" s="305">
        <v>66.599999999999994</v>
      </c>
      <c r="F108" s="305">
        <v>10.7</v>
      </c>
      <c r="G108" s="305">
        <v>0</v>
      </c>
      <c r="H108" s="305">
        <v>15.1</v>
      </c>
      <c r="I108" s="305">
        <v>1321.6</v>
      </c>
      <c r="J108" s="305"/>
      <c r="K108" s="305"/>
      <c r="L108" s="305"/>
      <c r="M108" s="305"/>
      <c r="N108" s="305"/>
      <c r="O108" s="304"/>
      <c r="P108" s="304">
        <f>SUM(C108:O108)</f>
        <v>2649.92</v>
      </c>
      <c r="Q108" s="304"/>
    </row>
    <row r="109" spans="1:17" s="301" customFormat="1" ht="12" customHeight="1" x14ac:dyDescent="0.2">
      <c r="A109" s="302" t="s">
        <v>333</v>
      </c>
      <c r="B109" s="325"/>
      <c r="C109" s="305">
        <v>725.7</v>
      </c>
      <c r="D109" s="305">
        <v>510.22</v>
      </c>
      <c r="E109" s="305">
        <v>66.599999999999994</v>
      </c>
      <c r="F109" s="305">
        <v>10.7</v>
      </c>
      <c r="G109" s="305">
        <v>0</v>
      </c>
      <c r="H109" s="305">
        <v>15.1</v>
      </c>
      <c r="I109" s="305">
        <v>1321.6</v>
      </c>
      <c r="J109" s="305"/>
      <c r="K109" s="305"/>
      <c r="L109" s="305"/>
      <c r="M109" s="305"/>
      <c r="N109" s="305"/>
      <c r="O109" s="304"/>
      <c r="P109" s="304">
        <f>SUM(C109:O109)</f>
        <v>2649.92</v>
      </c>
      <c r="Q109" s="304"/>
    </row>
    <row r="110" spans="1:17" s="301" customFormat="1" ht="12" customHeight="1" thickBot="1" x14ac:dyDescent="0.25">
      <c r="A110" s="306" t="s">
        <v>334</v>
      </c>
      <c r="B110" s="326"/>
      <c r="C110" s="309">
        <v>725.7</v>
      </c>
      <c r="D110" s="309">
        <v>510.22</v>
      </c>
      <c r="E110" s="309">
        <v>66.599999999999994</v>
      </c>
      <c r="F110" s="309">
        <v>10.7</v>
      </c>
      <c r="G110" s="309">
        <v>0</v>
      </c>
      <c r="H110" s="309">
        <v>153.1</v>
      </c>
      <c r="I110" s="309">
        <v>1217.2</v>
      </c>
      <c r="J110" s="309">
        <v>8.1999999999999993</v>
      </c>
      <c r="K110" s="309"/>
      <c r="L110" s="309"/>
      <c r="M110" s="309"/>
      <c r="N110" s="309"/>
      <c r="O110" s="308"/>
      <c r="P110" s="308">
        <f>SUM(C110:O110)</f>
        <v>2691.72</v>
      </c>
      <c r="Q110" s="308"/>
    </row>
    <row r="111" spans="1:17" ht="12" customHeight="1" thickTop="1" thickBot="1" x14ac:dyDescent="0.25">
      <c r="A111" s="310"/>
      <c r="B111" s="333"/>
      <c r="C111" s="311"/>
      <c r="D111" s="311"/>
      <c r="E111" s="311"/>
      <c r="F111" s="311"/>
      <c r="G111" s="311"/>
      <c r="H111" s="311"/>
      <c r="I111" s="311"/>
      <c r="J111" s="311"/>
      <c r="K111" s="311"/>
      <c r="L111" s="311"/>
      <c r="M111" s="311"/>
      <c r="N111" s="311"/>
      <c r="O111" s="311"/>
      <c r="P111" s="196"/>
      <c r="Q111" s="15"/>
    </row>
    <row r="112" spans="1:17" ht="21.95" customHeight="1" thickTop="1" thickBot="1" x14ac:dyDescent="0.25">
      <c r="A112" s="313">
        <v>10</v>
      </c>
      <c r="B112" s="867" t="s">
        <v>361</v>
      </c>
      <c r="C112" s="294" t="s">
        <v>381</v>
      </c>
      <c r="D112" s="294" t="s">
        <v>156</v>
      </c>
      <c r="E112" s="294" t="s">
        <v>330</v>
      </c>
      <c r="F112" s="294" t="s">
        <v>157</v>
      </c>
      <c r="G112" s="294" t="s">
        <v>263</v>
      </c>
      <c r="H112" s="294" t="s">
        <v>262</v>
      </c>
      <c r="I112" s="294" t="s">
        <v>288</v>
      </c>
      <c r="J112" s="294" t="s">
        <v>293</v>
      </c>
      <c r="K112" s="294" t="s">
        <v>304</v>
      </c>
      <c r="L112" s="294" t="s">
        <v>322</v>
      </c>
      <c r="M112" s="294" t="s">
        <v>380</v>
      </c>
      <c r="N112" s="294" t="s">
        <v>382</v>
      </c>
      <c r="O112" s="294" t="s">
        <v>442</v>
      </c>
      <c r="P112" s="295" t="s">
        <v>7</v>
      </c>
      <c r="Q112" s="296" t="s">
        <v>326</v>
      </c>
    </row>
    <row r="113" spans="1:19" s="301" customFormat="1" ht="12" customHeight="1" thickTop="1" x14ac:dyDescent="0.2">
      <c r="A113" s="297" t="s">
        <v>331</v>
      </c>
      <c r="B113" s="1032"/>
      <c r="C113" s="300"/>
      <c r="D113" s="300"/>
      <c r="E113" s="300"/>
      <c r="F113" s="300"/>
      <c r="G113" s="300"/>
      <c r="H113" s="300"/>
      <c r="I113" s="300"/>
      <c r="J113" s="300"/>
      <c r="K113" s="300"/>
      <c r="L113" s="299"/>
      <c r="M113" s="299"/>
      <c r="N113" s="299"/>
      <c r="O113" s="299"/>
      <c r="P113" s="334">
        <f>SUM(C113:O113)</f>
        <v>0</v>
      </c>
      <c r="Q113" s="299"/>
    </row>
    <row r="114" spans="1:19" s="301" customFormat="1" ht="12" customHeight="1" x14ac:dyDescent="0.2">
      <c r="A114" s="302" t="s">
        <v>332</v>
      </c>
      <c r="B114" s="325"/>
      <c r="C114" s="305"/>
      <c r="D114" s="305"/>
      <c r="E114" s="305"/>
      <c r="F114" s="305"/>
      <c r="G114" s="305"/>
      <c r="H114" s="305"/>
      <c r="I114" s="305"/>
      <c r="J114" s="305"/>
      <c r="K114" s="305"/>
      <c r="L114" s="304"/>
      <c r="M114" s="304"/>
      <c r="N114" s="304"/>
      <c r="O114" s="304"/>
      <c r="P114" s="304">
        <f>SUM(C114:O114)</f>
        <v>0</v>
      </c>
      <c r="Q114" s="304"/>
    </row>
    <row r="115" spans="1:19" s="301" customFormat="1" ht="12" customHeight="1" x14ac:dyDescent="0.2">
      <c r="A115" s="302" t="s">
        <v>333</v>
      </c>
      <c r="B115" s="325"/>
      <c r="C115" s="305"/>
      <c r="D115" s="305"/>
      <c r="E115" s="305"/>
      <c r="F115" s="305"/>
      <c r="G115" s="305"/>
      <c r="H115" s="305"/>
      <c r="I115" s="305"/>
      <c r="J115" s="305"/>
      <c r="K115" s="305"/>
      <c r="L115" s="304"/>
      <c r="M115" s="304"/>
      <c r="N115" s="304"/>
      <c r="O115" s="304"/>
      <c r="P115" s="305">
        <f>SUM(C115:O115)</f>
        <v>0</v>
      </c>
      <c r="Q115" s="305"/>
    </row>
    <row r="116" spans="1:19" s="301" customFormat="1" ht="12" customHeight="1" thickBot="1" x14ac:dyDescent="0.25">
      <c r="A116" s="306" t="s">
        <v>334</v>
      </c>
      <c r="B116" s="326"/>
      <c r="C116" s="309"/>
      <c r="D116" s="309"/>
      <c r="E116" s="309"/>
      <c r="F116" s="309"/>
      <c r="G116" s="309"/>
      <c r="H116" s="309"/>
      <c r="I116" s="309"/>
      <c r="J116" s="309"/>
      <c r="K116" s="309"/>
      <c r="L116" s="308"/>
      <c r="M116" s="308"/>
      <c r="N116" s="308"/>
      <c r="O116" s="308"/>
      <c r="P116" s="335">
        <f>SUM(C116:O116)</f>
        <v>0</v>
      </c>
      <c r="Q116" s="308"/>
    </row>
    <row r="117" spans="1:19" ht="12" customHeight="1" thickTop="1" thickBot="1" x14ac:dyDescent="0.25">
      <c r="A117" s="19"/>
      <c r="B117" s="284"/>
      <c r="C117" s="284"/>
      <c r="D117" s="284"/>
      <c r="E117" s="284"/>
      <c r="F117" s="284"/>
      <c r="G117" s="284"/>
      <c r="H117" s="284"/>
      <c r="I117" s="284"/>
      <c r="J117" s="284"/>
      <c r="K117" s="284"/>
      <c r="L117" s="284"/>
      <c r="M117" s="284"/>
      <c r="N117" s="284"/>
      <c r="O117" s="284"/>
      <c r="P117" s="284"/>
      <c r="Q117" s="311"/>
    </row>
    <row r="118" spans="1:19" ht="21.95" customHeight="1" thickTop="1" thickBot="1" x14ac:dyDescent="0.3">
      <c r="A118" s="313">
        <v>11</v>
      </c>
      <c r="B118" s="336" t="s">
        <v>362</v>
      </c>
      <c r="C118" s="293" t="s">
        <v>381</v>
      </c>
      <c r="D118" s="294" t="s">
        <v>156</v>
      </c>
      <c r="E118" s="294" t="s">
        <v>330</v>
      </c>
      <c r="F118" s="294" t="s">
        <v>157</v>
      </c>
      <c r="G118" s="294" t="s">
        <v>263</v>
      </c>
      <c r="H118" s="294" t="s">
        <v>262</v>
      </c>
      <c r="I118" s="294" t="s">
        <v>288</v>
      </c>
      <c r="J118" s="294" t="s">
        <v>293</v>
      </c>
      <c r="K118" s="294" t="s">
        <v>304</v>
      </c>
      <c r="L118" s="294" t="s">
        <v>322</v>
      </c>
      <c r="M118" s="294" t="s">
        <v>380</v>
      </c>
      <c r="N118" s="294" t="s">
        <v>382</v>
      </c>
      <c r="O118" s="294" t="s">
        <v>442</v>
      </c>
      <c r="P118" s="337" t="s">
        <v>7</v>
      </c>
      <c r="Q118" s="296" t="s">
        <v>326</v>
      </c>
    </row>
    <row r="119" spans="1:19" s="301" customFormat="1" ht="12" customHeight="1" thickTop="1" x14ac:dyDescent="0.2">
      <c r="A119" s="338" t="s">
        <v>331</v>
      </c>
      <c r="B119" s="339"/>
      <c r="C119" s="340"/>
      <c r="D119" s="341"/>
      <c r="E119" s="341"/>
      <c r="F119" s="341"/>
      <c r="G119" s="341">
        <v>521</v>
      </c>
      <c r="H119" s="341">
        <v>252.6</v>
      </c>
      <c r="I119" s="341"/>
      <c r="J119" s="341"/>
      <c r="K119" s="341"/>
      <c r="L119" s="341"/>
      <c r="M119" s="341"/>
      <c r="N119" s="341"/>
      <c r="O119" s="340">
        <v>718.48</v>
      </c>
      <c r="P119" s="341">
        <f>SUM(C119:O119)</f>
        <v>1492.08</v>
      </c>
      <c r="Q119" s="299"/>
    </row>
    <row r="120" spans="1:19" s="301" customFormat="1" ht="12" customHeight="1" x14ac:dyDescent="0.2">
      <c r="A120" s="342" t="s">
        <v>332</v>
      </c>
      <c r="B120" s="343"/>
      <c r="C120" s="328"/>
      <c r="D120" s="344"/>
      <c r="E120" s="344"/>
      <c r="F120" s="344"/>
      <c r="G120" s="344">
        <v>521</v>
      </c>
      <c r="H120" s="344">
        <v>252.6</v>
      </c>
      <c r="I120" s="344"/>
      <c r="J120" s="344"/>
      <c r="K120" s="344"/>
      <c r="L120" s="344"/>
      <c r="M120" s="344"/>
      <c r="N120" s="344"/>
      <c r="O120" s="328">
        <v>1073.3599999999999</v>
      </c>
      <c r="P120" s="328">
        <f>SUM(C120:O120)</f>
        <v>1846.96</v>
      </c>
      <c r="Q120" s="304"/>
    </row>
    <row r="121" spans="1:19" s="301" customFormat="1" ht="12" customHeight="1" x14ac:dyDescent="0.2">
      <c r="A121" s="342" t="s">
        <v>333</v>
      </c>
      <c r="B121" s="343"/>
      <c r="C121" s="328"/>
      <c r="D121" s="344"/>
      <c r="E121" s="344"/>
      <c r="F121" s="344"/>
      <c r="G121" s="344">
        <v>521</v>
      </c>
      <c r="H121" s="344">
        <v>252.6</v>
      </c>
      <c r="I121" s="344"/>
      <c r="J121" s="344"/>
      <c r="K121" s="344"/>
      <c r="L121" s="344"/>
      <c r="M121" s="344"/>
      <c r="N121" s="344"/>
      <c r="O121" s="328">
        <v>2547.7399999999998</v>
      </c>
      <c r="P121" s="328">
        <f>SUM(C121:O121)</f>
        <v>3321.3399999999997</v>
      </c>
      <c r="Q121" s="304"/>
    </row>
    <row r="122" spans="1:19" s="301" customFormat="1" ht="12" customHeight="1" thickBot="1" x14ac:dyDescent="0.25">
      <c r="A122" s="306" t="s">
        <v>334</v>
      </c>
      <c r="B122" s="307"/>
      <c r="C122" s="308"/>
      <c r="D122" s="309"/>
      <c r="E122" s="309"/>
      <c r="F122" s="309"/>
      <c r="G122" s="309">
        <v>521</v>
      </c>
      <c r="H122" s="309">
        <v>252.6</v>
      </c>
      <c r="I122" s="309"/>
      <c r="J122" s="309"/>
      <c r="K122" s="309"/>
      <c r="L122" s="309"/>
      <c r="M122" s="309"/>
      <c r="N122" s="309"/>
      <c r="O122" s="308">
        <v>1527.2</v>
      </c>
      <c r="P122" s="309">
        <f>SUM(C122:O122)</f>
        <v>2300.8000000000002</v>
      </c>
      <c r="Q122" s="308"/>
      <c r="R122" s="323"/>
    </row>
    <row r="123" spans="1:19" ht="12" customHeight="1" thickTop="1" thickBot="1" x14ac:dyDescent="0.25">
      <c r="A123" s="310"/>
      <c r="B123" s="345"/>
      <c r="C123" s="284"/>
      <c r="D123" s="284"/>
      <c r="E123" s="284"/>
      <c r="F123" s="284"/>
      <c r="G123" s="284"/>
      <c r="H123" s="284"/>
      <c r="I123" s="284"/>
      <c r="J123" s="284"/>
      <c r="K123" s="284"/>
      <c r="L123" s="284"/>
      <c r="M123" s="284"/>
      <c r="N123" s="284"/>
      <c r="O123" s="284"/>
      <c r="P123" s="312"/>
      <c r="Q123" s="311"/>
      <c r="R123" s="311"/>
      <c r="S123" s="15"/>
    </row>
    <row r="124" spans="1:19" ht="21.95" customHeight="1" thickTop="1" thickBot="1" x14ac:dyDescent="0.25">
      <c r="A124" s="313">
        <v>12</v>
      </c>
      <c r="B124" s="867" t="s">
        <v>363</v>
      </c>
      <c r="C124" s="293" t="s">
        <v>381</v>
      </c>
      <c r="D124" s="294" t="s">
        <v>156</v>
      </c>
      <c r="E124" s="294" t="s">
        <v>330</v>
      </c>
      <c r="F124" s="294" t="s">
        <v>157</v>
      </c>
      <c r="G124" s="294" t="s">
        <v>263</v>
      </c>
      <c r="H124" s="294" t="s">
        <v>262</v>
      </c>
      <c r="I124" s="294" t="s">
        <v>288</v>
      </c>
      <c r="J124" s="294" t="s">
        <v>293</v>
      </c>
      <c r="K124" s="294" t="s">
        <v>304</v>
      </c>
      <c r="L124" s="294" t="s">
        <v>322</v>
      </c>
      <c r="M124" s="294" t="s">
        <v>380</v>
      </c>
      <c r="N124" s="294" t="s">
        <v>382</v>
      </c>
      <c r="O124" s="294" t="s">
        <v>442</v>
      </c>
      <c r="P124" s="295" t="s">
        <v>7</v>
      </c>
      <c r="Q124" s="296" t="s">
        <v>326</v>
      </c>
      <c r="R124" s="345"/>
      <c r="S124" s="15"/>
    </row>
    <row r="125" spans="1:19" s="301" customFormat="1" ht="12" customHeight="1" thickTop="1" x14ac:dyDescent="0.2">
      <c r="A125" s="338" t="s">
        <v>331</v>
      </c>
      <c r="B125" s="1035"/>
      <c r="C125" s="341"/>
      <c r="D125" s="341">
        <v>70.5</v>
      </c>
      <c r="E125" s="341"/>
      <c r="F125" s="341"/>
      <c r="G125" s="341"/>
      <c r="H125" s="341"/>
      <c r="I125" s="341"/>
      <c r="J125" s="341"/>
      <c r="K125" s="341"/>
      <c r="L125" s="341"/>
      <c r="M125" s="341"/>
      <c r="N125" s="341"/>
      <c r="O125" s="341"/>
      <c r="P125" s="341">
        <f>SUM(C125:O125)</f>
        <v>70.5</v>
      </c>
      <c r="Q125" s="299"/>
      <c r="R125" s="346"/>
      <c r="S125" s="323"/>
    </row>
    <row r="126" spans="1:19" s="301" customFormat="1" ht="12" customHeight="1" x14ac:dyDescent="0.2">
      <c r="A126" s="342" t="s">
        <v>332</v>
      </c>
      <c r="B126" s="353"/>
      <c r="C126" s="344"/>
      <c r="D126" s="344">
        <v>70.5</v>
      </c>
      <c r="E126" s="344"/>
      <c r="F126" s="344"/>
      <c r="G126" s="344"/>
      <c r="H126" s="344"/>
      <c r="I126" s="344"/>
      <c r="J126" s="344"/>
      <c r="K126" s="344"/>
      <c r="L126" s="344"/>
      <c r="M126" s="344"/>
      <c r="N126" s="344"/>
      <c r="O126" s="344"/>
      <c r="P126" s="328">
        <f>SUM(C126:O126)</f>
        <v>70.5</v>
      </c>
      <c r="Q126" s="304"/>
      <c r="R126" s="346"/>
      <c r="S126" s="323"/>
    </row>
    <row r="127" spans="1:19" s="301" customFormat="1" ht="12" customHeight="1" x14ac:dyDescent="0.2">
      <c r="A127" s="302" t="s">
        <v>333</v>
      </c>
      <c r="B127" s="353"/>
      <c r="C127" s="305"/>
      <c r="D127" s="305">
        <v>70.5</v>
      </c>
      <c r="E127" s="305"/>
      <c r="F127" s="344"/>
      <c r="G127" s="344"/>
      <c r="H127" s="344"/>
      <c r="I127" s="344"/>
      <c r="J127" s="344"/>
      <c r="K127" s="344"/>
      <c r="L127" s="344"/>
      <c r="M127" s="344"/>
      <c r="N127" s="344"/>
      <c r="O127" s="344"/>
      <c r="P127" s="305">
        <f>SUM(C127:O127)</f>
        <v>70.5</v>
      </c>
      <c r="Q127" s="305"/>
    </row>
    <row r="128" spans="1:19" s="301" customFormat="1" ht="12" customHeight="1" thickBot="1" x14ac:dyDescent="0.25">
      <c r="A128" s="306" t="s">
        <v>334</v>
      </c>
      <c r="B128" s="326"/>
      <c r="C128" s="309"/>
      <c r="D128" s="309">
        <v>70.5</v>
      </c>
      <c r="E128" s="309"/>
      <c r="F128" s="309"/>
      <c r="G128" s="309"/>
      <c r="H128" s="309"/>
      <c r="I128" s="309"/>
      <c r="J128" s="309"/>
      <c r="K128" s="309"/>
      <c r="L128" s="309"/>
      <c r="M128" s="309"/>
      <c r="N128" s="309"/>
      <c r="O128" s="309">
        <v>43.8</v>
      </c>
      <c r="P128" s="1036">
        <f>SUM(C128:O128)</f>
        <v>114.3</v>
      </c>
      <c r="Q128" s="308"/>
      <c r="R128" s="346"/>
      <c r="S128" s="323"/>
    </row>
    <row r="129" spans="1:19" ht="12" customHeight="1" thickTop="1" thickBot="1" x14ac:dyDescent="0.25">
      <c r="A129" s="19"/>
      <c r="B129" s="345"/>
      <c r="C129" s="345"/>
      <c r="D129" s="345"/>
      <c r="E129" s="345"/>
      <c r="F129" s="345"/>
      <c r="G129" s="345"/>
      <c r="H129" s="345"/>
      <c r="I129" s="345"/>
      <c r="J129" s="345"/>
      <c r="K129" s="345"/>
      <c r="L129" s="345"/>
      <c r="M129" s="345"/>
      <c r="N129" s="345"/>
      <c r="O129" s="345"/>
      <c r="P129" s="345"/>
      <c r="Q129" s="345"/>
      <c r="R129" s="345"/>
      <c r="S129" s="15"/>
    </row>
    <row r="130" spans="1:19" ht="22.5" customHeight="1" thickTop="1" thickBot="1" x14ac:dyDescent="0.25">
      <c r="A130" s="313">
        <v>13</v>
      </c>
      <c r="B130" s="867" t="s">
        <v>364</v>
      </c>
      <c r="C130" s="293" t="s">
        <v>381</v>
      </c>
      <c r="D130" s="294" t="s">
        <v>156</v>
      </c>
      <c r="E130" s="294" t="s">
        <v>330</v>
      </c>
      <c r="F130" s="294" t="s">
        <v>157</v>
      </c>
      <c r="G130" s="294" t="s">
        <v>263</v>
      </c>
      <c r="H130" s="294" t="s">
        <v>262</v>
      </c>
      <c r="I130" s="294" t="s">
        <v>288</v>
      </c>
      <c r="J130" s="294" t="s">
        <v>293</v>
      </c>
      <c r="K130" s="294" t="s">
        <v>304</v>
      </c>
      <c r="L130" s="294" t="s">
        <v>322</v>
      </c>
      <c r="M130" s="294" t="s">
        <v>380</v>
      </c>
      <c r="N130" s="294" t="s">
        <v>382</v>
      </c>
      <c r="O130" s="294" t="s">
        <v>442</v>
      </c>
      <c r="P130" s="295" t="s">
        <v>7</v>
      </c>
      <c r="Q130" s="296" t="s">
        <v>326</v>
      </c>
      <c r="R130" s="345"/>
      <c r="S130" s="15"/>
    </row>
    <row r="131" spans="1:19" s="301" customFormat="1" ht="12" customHeight="1" thickTop="1" x14ac:dyDescent="0.2">
      <c r="A131" s="338" t="s">
        <v>331</v>
      </c>
      <c r="B131" s="1037"/>
      <c r="C131" s="341">
        <v>16.600000000000001</v>
      </c>
      <c r="D131" s="341"/>
      <c r="E131" s="341"/>
      <c r="F131" s="341"/>
      <c r="G131" s="341"/>
      <c r="H131" s="341">
        <v>34</v>
      </c>
      <c r="I131" s="341">
        <v>17</v>
      </c>
      <c r="J131" s="341"/>
      <c r="K131" s="341"/>
      <c r="L131" s="341"/>
      <c r="M131" s="341">
        <v>17</v>
      </c>
      <c r="N131" s="341"/>
      <c r="O131" s="340"/>
      <c r="P131" s="341">
        <f>SUM(C131:O131)</f>
        <v>84.6</v>
      </c>
      <c r="Q131" s="299">
        <v>696</v>
      </c>
      <c r="R131" s="346"/>
      <c r="S131" s="323"/>
    </row>
    <row r="132" spans="1:19" s="301" customFormat="1" ht="12" customHeight="1" x14ac:dyDescent="0.2">
      <c r="A132" s="342" t="s">
        <v>332</v>
      </c>
      <c r="B132" s="353"/>
      <c r="C132" s="344">
        <v>16.600000000000001</v>
      </c>
      <c r="D132" s="344"/>
      <c r="E132" s="344"/>
      <c r="F132" s="344"/>
      <c r="G132" s="344"/>
      <c r="H132" s="344">
        <v>34</v>
      </c>
      <c r="I132" s="344">
        <v>17</v>
      </c>
      <c r="J132" s="344"/>
      <c r="K132" s="344"/>
      <c r="L132" s="344"/>
      <c r="M132" s="344">
        <v>17</v>
      </c>
      <c r="N132" s="344"/>
      <c r="O132" s="328">
        <v>322</v>
      </c>
      <c r="P132" s="328">
        <f>SUM(C132:O132)</f>
        <v>406.6</v>
      </c>
      <c r="Q132" s="304">
        <v>204</v>
      </c>
      <c r="R132" s="346"/>
      <c r="S132" s="323"/>
    </row>
    <row r="133" spans="1:19" s="301" customFormat="1" ht="12" customHeight="1" x14ac:dyDescent="0.2">
      <c r="A133" s="302" t="s">
        <v>333</v>
      </c>
      <c r="B133" s="325"/>
      <c r="C133" s="305">
        <v>16.600000000000001</v>
      </c>
      <c r="D133" s="305"/>
      <c r="E133" s="305"/>
      <c r="F133" s="305"/>
      <c r="G133" s="305"/>
      <c r="H133" s="305">
        <v>34</v>
      </c>
      <c r="I133" s="305">
        <v>17</v>
      </c>
      <c r="J133" s="344"/>
      <c r="K133" s="344"/>
      <c r="L133" s="344"/>
      <c r="M133" s="344">
        <v>17</v>
      </c>
      <c r="N133" s="344"/>
      <c r="O133" s="328">
        <v>153</v>
      </c>
      <c r="P133" s="305">
        <f>SUM(C133:O133)</f>
        <v>237.6</v>
      </c>
      <c r="Q133" s="305"/>
    </row>
    <row r="134" spans="1:19" s="301" customFormat="1" ht="12" customHeight="1" thickBot="1" x14ac:dyDescent="0.25">
      <c r="A134" s="306" t="s">
        <v>334</v>
      </c>
      <c r="B134" s="326"/>
      <c r="C134" s="309">
        <v>16.600000000000001</v>
      </c>
      <c r="D134" s="309"/>
      <c r="E134" s="309"/>
      <c r="F134" s="309"/>
      <c r="G134" s="309"/>
      <c r="H134" s="309">
        <v>34</v>
      </c>
      <c r="I134" s="309">
        <v>17</v>
      </c>
      <c r="J134" s="309"/>
      <c r="K134" s="309"/>
      <c r="L134" s="309"/>
      <c r="M134" s="309">
        <v>17</v>
      </c>
      <c r="N134" s="309"/>
      <c r="O134" s="308">
        <v>51</v>
      </c>
      <c r="P134" s="309">
        <f>SUM(C134:O134)</f>
        <v>135.6</v>
      </c>
      <c r="Q134" s="308"/>
      <c r="R134" s="346"/>
      <c r="S134" s="323"/>
    </row>
    <row r="135" spans="1:19" ht="12" customHeight="1" thickTop="1" thickBot="1" x14ac:dyDescent="0.25">
      <c r="A135" s="19"/>
      <c r="B135" s="345"/>
      <c r="C135" s="345"/>
      <c r="D135" s="345"/>
      <c r="E135" s="345"/>
      <c r="F135" s="345"/>
      <c r="G135" s="345"/>
      <c r="H135" s="345"/>
      <c r="I135" s="345"/>
      <c r="J135" s="345"/>
      <c r="K135" s="345"/>
      <c r="L135" s="345"/>
      <c r="M135" s="345"/>
      <c r="N135" s="345"/>
      <c r="O135" s="345"/>
      <c r="P135" s="345"/>
      <c r="Q135" s="345"/>
      <c r="R135" s="345"/>
      <c r="S135" s="15"/>
    </row>
    <row r="136" spans="1:19" ht="21.95" customHeight="1" thickTop="1" thickBot="1" x14ac:dyDescent="0.25">
      <c r="A136" s="313">
        <v>14</v>
      </c>
      <c r="B136" s="867" t="s">
        <v>365</v>
      </c>
      <c r="C136" s="293" t="s">
        <v>381</v>
      </c>
      <c r="D136" s="294" t="s">
        <v>156</v>
      </c>
      <c r="E136" s="294" t="s">
        <v>330</v>
      </c>
      <c r="F136" s="294" t="s">
        <v>157</v>
      </c>
      <c r="G136" s="294" t="s">
        <v>263</v>
      </c>
      <c r="H136" s="294" t="s">
        <v>262</v>
      </c>
      <c r="I136" s="294" t="s">
        <v>288</v>
      </c>
      <c r="J136" s="294" t="s">
        <v>293</v>
      </c>
      <c r="K136" s="294" t="s">
        <v>304</v>
      </c>
      <c r="L136" s="294" t="s">
        <v>322</v>
      </c>
      <c r="M136" s="294" t="s">
        <v>380</v>
      </c>
      <c r="N136" s="294" t="s">
        <v>382</v>
      </c>
      <c r="O136" s="294" t="s">
        <v>442</v>
      </c>
      <c r="P136" s="295" t="s">
        <v>7</v>
      </c>
      <c r="Q136" s="296" t="s">
        <v>326</v>
      </c>
      <c r="R136" s="345"/>
      <c r="S136" s="15"/>
    </row>
    <row r="137" spans="1:19" s="301" customFormat="1" ht="12" customHeight="1" thickTop="1" x14ac:dyDescent="0.2">
      <c r="A137" s="338" t="s">
        <v>331</v>
      </c>
      <c r="B137" s="1037"/>
      <c r="C137" s="341"/>
      <c r="D137" s="341"/>
      <c r="E137" s="341"/>
      <c r="F137" s="341"/>
      <c r="G137" s="341"/>
      <c r="H137" s="341"/>
      <c r="I137" s="341"/>
      <c r="J137" s="341"/>
      <c r="K137" s="341"/>
      <c r="L137" s="341"/>
      <c r="M137" s="341"/>
      <c r="N137" s="341"/>
      <c r="O137" s="340"/>
      <c r="P137" s="341">
        <f>SUM(C137:O137)</f>
        <v>0</v>
      </c>
      <c r="Q137" s="299"/>
      <c r="R137" s="346"/>
      <c r="S137" s="323"/>
    </row>
    <row r="138" spans="1:19" s="301" customFormat="1" ht="12" customHeight="1" x14ac:dyDescent="0.2">
      <c r="A138" s="342" t="s">
        <v>332</v>
      </c>
      <c r="B138" s="353"/>
      <c r="C138" s="344"/>
      <c r="D138" s="344"/>
      <c r="E138" s="344"/>
      <c r="F138" s="344"/>
      <c r="G138" s="344"/>
      <c r="H138" s="344"/>
      <c r="I138" s="344"/>
      <c r="J138" s="344"/>
      <c r="K138" s="344"/>
      <c r="L138" s="344"/>
      <c r="M138" s="344"/>
      <c r="N138" s="344"/>
      <c r="O138" s="328"/>
      <c r="P138" s="328">
        <f>SUM(C138:O138)</f>
        <v>0</v>
      </c>
      <c r="Q138" s="304"/>
      <c r="R138" s="346"/>
      <c r="S138" s="323"/>
    </row>
    <row r="139" spans="1:19" s="301" customFormat="1" ht="12" customHeight="1" x14ac:dyDescent="0.2">
      <c r="A139" s="302" t="s">
        <v>333</v>
      </c>
      <c r="B139" s="325"/>
      <c r="C139" s="305"/>
      <c r="D139" s="305"/>
      <c r="E139" s="305"/>
      <c r="F139" s="305"/>
      <c r="G139" s="305"/>
      <c r="H139" s="305"/>
      <c r="I139" s="305"/>
      <c r="J139" s="305"/>
      <c r="K139" s="305"/>
      <c r="L139" s="305"/>
      <c r="M139" s="305"/>
      <c r="N139" s="305"/>
      <c r="O139" s="304"/>
      <c r="P139" s="305">
        <f>SUM(C139:O139)</f>
        <v>0</v>
      </c>
      <c r="Q139" s="305"/>
    </row>
    <row r="140" spans="1:19" s="301" customFormat="1" ht="12" customHeight="1" thickBot="1" x14ac:dyDescent="0.25">
      <c r="A140" s="306" t="s">
        <v>334</v>
      </c>
      <c r="B140" s="326"/>
      <c r="C140" s="309"/>
      <c r="D140" s="309"/>
      <c r="E140" s="309"/>
      <c r="F140" s="309"/>
      <c r="G140" s="309"/>
      <c r="H140" s="309"/>
      <c r="I140" s="309"/>
      <c r="J140" s="309"/>
      <c r="K140" s="309"/>
      <c r="L140" s="309"/>
      <c r="M140" s="309"/>
      <c r="N140" s="309"/>
      <c r="O140" s="308"/>
      <c r="P140" s="309">
        <f>SUM(C140:O140)</f>
        <v>0</v>
      </c>
      <c r="Q140" s="308"/>
      <c r="R140" s="346"/>
      <c r="S140" s="323"/>
    </row>
    <row r="141" spans="1:19" ht="12" customHeight="1" thickTop="1" thickBot="1" x14ac:dyDescent="0.25">
      <c r="A141" s="19"/>
      <c r="B141" s="345"/>
      <c r="C141" s="345"/>
      <c r="D141" s="345"/>
      <c r="E141" s="345"/>
      <c r="F141" s="345"/>
      <c r="G141" s="345"/>
      <c r="H141" s="345"/>
      <c r="I141" s="345"/>
      <c r="J141" s="345"/>
      <c r="K141" s="345"/>
      <c r="L141" s="345"/>
      <c r="M141" s="345"/>
      <c r="N141" s="345"/>
      <c r="O141" s="345"/>
      <c r="P141" s="345"/>
      <c r="Q141" s="345"/>
      <c r="R141" s="345"/>
      <c r="S141" s="15"/>
    </row>
    <row r="142" spans="1:19" ht="21.95" customHeight="1" thickTop="1" thickBot="1" x14ac:dyDescent="0.25">
      <c r="A142" s="313">
        <v>15</v>
      </c>
      <c r="B142" s="314" t="s">
        <v>366</v>
      </c>
      <c r="C142" s="293" t="s">
        <v>381</v>
      </c>
      <c r="D142" s="294" t="s">
        <v>156</v>
      </c>
      <c r="E142" s="294" t="s">
        <v>330</v>
      </c>
      <c r="F142" s="294" t="s">
        <v>157</v>
      </c>
      <c r="G142" s="294" t="s">
        <v>263</v>
      </c>
      <c r="H142" s="294" t="s">
        <v>262</v>
      </c>
      <c r="I142" s="294" t="s">
        <v>288</v>
      </c>
      <c r="J142" s="294" t="s">
        <v>293</v>
      </c>
      <c r="K142" s="294" t="s">
        <v>304</v>
      </c>
      <c r="L142" s="294" t="s">
        <v>322</v>
      </c>
      <c r="M142" s="294" t="s">
        <v>380</v>
      </c>
      <c r="N142" s="294" t="s">
        <v>382</v>
      </c>
      <c r="O142" s="294" t="s">
        <v>442</v>
      </c>
      <c r="P142" s="295" t="s">
        <v>7</v>
      </c>
      <c r="Q142" s="296" t="s">
        <v>326</v>
      </c>
      <c r="R142" s="345"/>
      <c r="S142" s="15"/>
    </row>
    <row r="143" spans="1:19" ht="12" customHeight="1" thickTop="1" x14ac:dyDescent="0.2">
      <c r="A143" s="338" t="s">
        <v>331</v>
      </c>
      <c r="B143" s="1037"/>
      <c r="C143" s="341"/>
      <c r="D143" s="341"/>
      <c r="E143" s="341"/>
      <c r="F143" s="341"/>
      <c r="G143" s="341"/>
      <c r="H143" s="341"/>
      <c r="I143" s="341"/>
      <c r="J143" s="341"/>
      <c r="K143" s="341"/>
      <c r="L143" s="341"/>
      <c r="M143" s="341"/>
      <c r="N143" s="341"/>
      <c r="O143" s="340"/>
      <c r="P143" s="341">
        <f>SUM(C143:O143)</f>
        <v>0</v>
      </c>
      <c r="Q143" s="340"/>
      <c r="R143" s="345"/>
      <c r="S143" s="15"/>
    </row>
    <row r="144" spans="1:19" ht="12" customHeight="1" x14ac:dyDescent="0.2">
      <c r="A144" s="342" t="s">
        <v>332</v>
      </c>
      <c r="B144" s="353"/>
      <c r="C144" s="344"/>
      <c r="D144" s="344"/>
      <c r="E144" s="344"/>
      <c r="F144" s="344"/>
      <c r="G144" s="344"/>
      <c r="H144" s="344"/>
      <c r="I144" s="344"/>
      <c r="J144" s="344"/>
      <c r="K144" s="344"/>
      <c r="L144" s="344"/>
      <c r="M144" s="344"/>
      <c r="N144" s="344"/>
      <c r="O144" s="328"/>
      <c r="P144" s="328">
        <f>SUM(C144:O144)</f>
        <v>0</v>
      </c>
      <c r="Q144" s="328"/>
      <c r="R144" s="345"/>
      <c r="S144" s="15"/>
    </row>
    <row r="145" spans="1:19" s="301" customFormat="1" ht="12" customHeight="1" x14ac:dyDescent="0.2">
      <c r="A145" s="302" t="s">
        <v>333</v>
      </c>
      <c r="B145" s="325"/>
      <c r="C145" s="305"/>
      <c r="D145" s="305"/>
      <c r="E145" s="305"/>
      <c r="F145" s="305"/>
      <c r="G145" s="305"/>
      <c r="H145" s="305"/>
      <c r="I145" s="305"/>
      <c r="J145" s="305"/>
      <c r="K145" s="305"/>
      <c r="L145" s="305"/>
      <c r="M145" s="305"/>
      <c r="N145" s="305"/>
      <c r="O145" s="304"/>
      <c r="P145" s="305">
        <f>SUM(C145:O145)</f>
        <v>0</v>
      </c>
      <c r="Q145" s="305"/>
    </row>
    <row r="146" spans="1:19" s="18" customFormat="1" ht="12" customHeight="1" thickBot="1" x14ac:dyDescent="0.25">
      <c r="A146" s="306" t="s">
        <v>334</v>
      </c>
      <c r="B146" s="326"/>
      <c r="C146" s="309"/>
      <c r="D146" s="309"/>
      <c r="E146" s="309"/>
      <c r="F146" s="309"/>
      <c r="G146" s="309"/>
      <c r="H146" s="309"/>
      <c r="I146" s="309"/>
      <c r="J146" s="309"/>
      <c r="K146" s="309"/>
      <c r="L146" s="309"/>
      <c r="M146" s="309"/>
      <c r="N146" s="309"/>
      <c r="O146" s="308"/>
      <c r="P146" s="309">
        <f>SUM(C146:O146)</f>
        <v>0</v>
      </c>
      <c r="Q146" s="308"/>
      <c r="R146" s="347"/>
      <c r="S146" s="311"/>
    </row>
    <row r="147" spans="1:19" ht="12" customHeight="1" thickTop="1" thickBot="1" x14ac:dyDescent="0.25">
      <c r="A147" s="19"/>
      <c r="B147" s="345"/>
      <c r="C147" s="345"/>
      <c r="D147" s="345"/>
      <c r="E147" s="345"/>
      <c r="F147" s="345"/>
      <c r="G147" s="345"/>
      <c r="H147" s="345"/>
      <c r="I147" s="345"/>
      <c r="J147" s="345"/>
      <c r="K147" s="345"/>
      <c r="L147" s="345"/>
      <c r="M147" s="345"/>
      <c r="N147" s="345"/>
      <c r="O147" s="345"/>
      <c r="P147" s="345"/>
      <c r="Q147" s="345"/>
      <c r="R147" s="345"/>
      <c r="S147" s="15"/>
    </row>
    <row r="148" spans="1:19" ht="12" customHeight="1" thickTop="1" thickBot="1" x14ac:dyDescent="0.25">
      <c r="A148" s="313">
        <v>16</v>
      </c>
      <c r="B148" s="314" t="s">
        <v>443</v>
      </c>
      <c r="C148" s="293" t="s">
        <v>381</v>
      </c>
      <c r="D148" s="294" t="s">
        <v>156</v>
      </c>
      <c r="E148" s="294" t="s">
        <v>330</v>
      </c>
      <c r="F148" s="294" t="s">
        <v>157</v>
      </c>
      <c r="G148" s="294" t="s">
        <v>263</v>
      </c>
      <c r="H148" s="294" t="s">
        <v>262</v>
      </c>
      <c r="I148" s="294" t="s">
        <v>288</v>
      </c>
      <c r="J148" s="294" t="s">
        <v>293</v>
      </c>
      <c r="K148" s="294" t="s">
        <v>304</v>
      </c>
      <c r="L148" s="294" t="s">
        <v>322</v>
      </c>
      <c r="M148" s="294" t="s">
        <v>380</v>
      </c>
      <c r="N148" s="294" t="s">
        <v>382</v>
      </c>
      <c r="O148" s="294" t="s">
        <v>442</v>
      </c>
      <c r="P148" s="295" t="s">
        <v>7</v>
      </c>
      <c r="Q148" s="296" t="s">
        <v>326</v>
      </c>
      <c r="R148" s="345"/>
      <c r="S148" s="15"/>
    </row>
    <row r="149" spans="1:19" ht="12" customHeight="1" thickTop="1" x14ac:dyDescent="0.2">
      <c r="A149" s="338" t="s">
        <v>331</v>
      </c>
      <c r="B149" s="1037"/>
      <c r="C149" s="341"/>
      <c r="D149" s="341"/>
      <c r="E149" s="341"/>
      <c r="F149" s="341"/>
      <c r="G149" s="341"/>
      <c r="H149" s="341"/>
      <c r="I149" s="341"/>
      <c r="J149" s="341"/>
      <c r="K149" s="341"/>
      <c r="L149" s="341"/>
      <c r="M149" s="341"/>
      <c r="N149" s="341"/>
      <c r="O149" s="340"/>
      <c r="P149" s="341">
        <f>SUM(C149:O149)</f>
        <v>0</v>
      </c>
      <c r="Q149" s="340"/>
      <c r="R149" s="345"/>
      <c r="S149" s="15"/>
    </row>
    <row r="150" spans="1:19" ht="12" customHeight="1" x14ac:dyDescent="0.2">
      <c r="A150" s="342" t="s">
        <v>332</v>
      </c>
      <c r="B150" s="353"/>
      <c r="C150" s="344"/>
      <c r="D150" s="344"/>
      <c r="E150" s="344"/>
      <c r="F150" s="344"/>
      <c r="G150" s="344"/>
      <c r="H150" s="344"/>
      <c r="I150" s="344"/>
      <c r="J150" s="344"/>
      <c r="K150" s="344"/>
      <c r="L150" s="344"/>
      <c r="M150" s="344"/>
      <c r="N150" s="344"/>
      <c r="O150" s="328">
        <v>2440</v>
      </c>
      <c r="P150" s="328">
        <f>SUM(C150:O150)</f>
        <v>2440</v>
      </c>
      <c r="Q150" s="328"/>
      <c r="R150" s="345"/>
      <c r="S150" s="15"/>
    </row>
    <row r="151" spans="1:19" ht="12" customHeight="1" x14ac:dyDescent="0.2">
      <c r="A151" s="302" t="s">
        <v>333</v>
      </c>
      <c r="B151" s="325"/>
      <c r="C151" s="305"/>
      <c r="D151" s="305"/>
      <c r="E151" s="305"/>
      <c r="F151" s="305"/>
      <c r="G151" s="305"/>
      <c r="H151" s="305"/>
      <c r="I151" s="305"/>
      <c r="J151" s="305"/>
      <c r="K151" s="305"/>
      <c r="L151" s="305"/>
      <c r="M151" s="305"/>
      <c r="N151" s="305"/>
      <c r="O151" s="304">
        <v>0</v>
      </c>
      <c r="P151" s="305">
        <f>SUM(C151:O151)</f>
        <v>0</v>
      </c>
      <c r="Q151" s="305"/>
      <c r="R151" s="345"/>
      <c r="S151" s="15"/>
    </row>
    <row r="152" spans="1:19" ht="12" customHeight="1" thickBot="1" x14ac:dyDescent="0.25">
      <c r="A152" s="306" t="s">
        <v>334</v>
      </c>
      <c r="B152" s="326"/>
      <c r="C152" s="309"/>
      <c r="D152" s="309"/>
      <c r="E152" s="309"/>
      <c r="F152" s="309"/>
      <c r="G152" s="309"/>
      <c r="H152" s="309"/>
      <c r="I152" s="309"/>
      <c r="J152" s="309"/>
      <c r="K152" s="309"/>
      <c r="L152" s="309"/>
      <c r="M152" s="309"/>
      <c r="N152" s="309"/>
      <c r="O152" s="308">
        <v>0</v>
      </c>
      <c r="P152" s="309">
        <f>SUM(C152:O152)</f>
        <v>0</v>
      </c>
      <c r="Q152" s="308"/>
      <c r="R152" s="345"/>
      <c r="S152" s="15"/>
    </row>
    <row r="153" spans="1:19" ht="12" customHeight="1" thickTop="1" thickBot="1" x14ac:dyDescent="0.25">
      <c r="A153" s="19"/>
      <c r="B153" s="345"/>
      <c r="C153" s="345"/>
      <c r="D153" s="345"/>
      <c r="E153" s="345"/>
      <c r="F153" s="345"/>
      <c r="G153" s="345"/>
      <c r="H153" s="345"/>
      <c r="I153" s="345"/>
      <c r="J153" s="345"/>
      <c r="K153" s="345"/>
      <c r="L153" s="345"/>
      <c r="M153" s="345"/>
      <c r="N153" s="345"/>
      <c r="O153" s="345"/>
      <c r="P153" s="345"/>
      <c r="Q153" s="345"/>
      <c r="R153" s="345"/>
      <c r="S153" s="15"/>
    </row>
    <row r="154" spans="1:19" ht="12" customHeight="1" thickTop="1" thickBot="1" x14ac:dyDescent="0.25">
      <c r="A154" s="285"/>
      <c r="B154" s="1443" t="s">
        <v>367</v>
      </c>
      <c r="C154" s="1445"/>
      <c r="D154" s="1445"/>
      <c r="E154" s="1445"/>
      <c r="F154" s="1445"/>
      <c r="G154" s="1445"/>
      <c r="H154" s="1445"/>
      <c r="I154" s="1445"/>
      <c r="J154" s="1445"/>
      <c r="K154" s="1445"/>
      <c r="L154" s="1445"/>
      <c r="M154" s="1445"/>
      <c r="N154" s="1445"/>
      <c r="O154" s="1446"/>
      <c r="P154" s="350" t="s">
        <v>7</v>
      </c>
      <c r="Q154" s="1447" t="s">
        <v>326</v>
      </c>
      <c r="R154" s="345"/>
      <c r="S154" s="15"/>
    </row>
    <row r="155" spans="1:19" ht="12" customHeight="1" thickTop="1" thickBot="1" x14ac:dyDescent="0.25">
      <c r="A155" s="288"/>
      <c r="B155" s="1444"/>
      <c r="C155" s="350" t="s">
        <v>381</v>
      </c>
      <c r="D155" s="351" t="s">
        <v>156</v>
      </c>
      <c r="E155" s="351" t="s">
        <v>330</v>
      </c>
      <c r="F155" s="351" t="s">
        <v>157</v>
      </c>
      <c r="G155" s="351" t="s">
        <v>263</v>
      </c>
      <c r="H155" s="351" t="s">
        <v>262</v>
      </c>
      <c r="I155" s="351" t="s">
        <v>288</v>
      </c>
      <c r="J155" s="351" t="s">
        <v>293</v>
      </c>
      <c r="K155" s="351" t="s">
        <v>304</v>
      </c>
      <c r="L155" s="351" t="s">
        <v>322</v>
      </c>
      <c r="M155" s="351" t="s">
        <v>380</v>
      </c>
      <c r="N155" s="351" t="s">
        <v>382</v>
      </c>
      <c r="O155" s="351" t="s">
        <v>442</v>
      </c>
      <c r="P155" s="352" t="s">
        <v>328</v>
      </c>
      <c r="Q155" s="1448"/>
      <c r="R155" s="345"/>
      <c r="S155" s="15"/>
    </row>
    <row r="156" spans="1:19" s="301" customFormat="1" ht="15" customHeight="1" thickTop="1" x14ac:dyDescent="0.2">
      <c r="A156" s="302" t="s">
        <v>331</v>
      </c>
      <c r="B156" s="353" t="s">
        <v>444</v>
      </c>
      <c r="C156" s="299">
        <f t="shared" ref="C156:Q157" si="0">SUM(C149+C143+C137+C131+C125+C119+C113+C107+C101+C95+C89+C83+C77+C71+C65+C59+C53+C47+C41+C35+C29+C23+C17+C11)</f>
        <v>35997.009999999995</v>
      </c>
      <c r="D156" s="299">
        <f t="shared" si="0"/>
        <v>9119.2099999999991</v>
      </c>
      <c r="E156" s="299">
        <f t="shared" si="0"/>
        <v>1738.1100000000001</v>
      </c>
      <c r="F156" s="299">
        <f t="shared" si="0"/>
        <v>1261.8399999999999</v>
      </c>
      <c r="G156" s="299">
        <f t="shared" si="0"/>
        <v>1716.7</v>
      </c>
      <c r="H156" s="299">
        <f t="shared" si="0"/>
        <v>6008.07</v>
      </c>
      <c r="I156" s="299">
        <f t="shared" si="0"/>
        <v>6255.15</v>
      </c>
      <c r="J156" s="299">
        <f t="shared" si="0"/>
        <v>3001.2</v>
      </c>
      <c r="K156" s="299">
        <f t="shared" si="0"/>
        <v>3608.49</v>
      </c>
      <c r="L156" s="299">
        <f t="shared" si="0"/>
        <v>12126.23</v>
      </c>
      <c r="M156" s="299">
        <f t="shared" si="0"/>
        <v>13691.189999999999</v>
      </c>
      <c r="N156" s="299">
        <f t="shared" si="0"/>
        <v>20826.689999999999</v>
      </c>
      <c r="O156" s="299">
        <f t="shared" si="0"/>
        <v>6197.64</v>
      </c>
      <c r="P156" s="299">
        <f t="shared" si="0"/>
        <v>121547.53</v>
      </c>
      <c r="Q156" s="299">
        <f t="shared" si="0"/>
        <v>64042.899999999987</v>
      </c>
      <c r="R156" s="323"/>
    </row>
    <row r="157" spans="1:19" ht="15" customHeight="1" x14ac:dyDescent="0.2">
      <c r="A157" s="302" t="s">
        <v>332</v>
      </c>
      <c r="B157" s="353" t="s">
        <v>445</v>
      </c>
      <c r="C157" s="304">
        <f t="shared" si="0"/>
        <v>35913.46</v>
      </c>
      <c r="D157" s="304">
        <f t="shared" si="0"/>
        <v>9119.2099999999991</v>
      </c>
      <c r="E157" s="304">
        <f t="shared" si="0"/>
        <v>1738.1100000000001</v>
      </c>
      <c r="F157" s="304">
        <f t="shared" si="0"/>
        <v>1261.8399999999999</v>
      </c>
      <c r="G157" s="304">
        <f t="shared" si="0"/>
        <v>1716.7</v>
      </c>
      <c r="H157" s="304">
        <f t="shared" si="0"/>
        <v>6008.07</v>
      </c>
      <c r="I157" s="304">
        <f t="shared" si="0"/>
        <v>6255.15</v>
      </c>
      <c r="J157" s="304">
        <f t="shared" si="0"/>
        <v>3001.2</v>
      </c>
      <c r="K157" s="304">
        <f t="shared" si="0"/>
        <v>3245.95</v>
      </c>
      <c r="L157" s="304">
        <f t="shared" si="0"/>
        <v>9074.14</v>
      </c>
      <c r="M157" s="304">
        <f t="shared" si="0"/>
        <v>13436.34</v>
      </c>
      <c r="N157" s="304">
        <f t="shared" si="0"/>
        <v>18631</v>
      </c>
      <c r="O157" s="304">
        <f t="shared" si="0"/>
        <v>26641.66</v>
      </c>
      <c r="P157" s="304">
        <f t="shared" si="0"/>
        <v>136042.83000000002</v>
      </c>
      <c r="Q157" s="304">
        <f t="shared" si="0"/>
        <v>191839.86000000002</v>
      </c>
    </row>
    <row r="158" spans="1:19" s="301" customFormat="1" ht="15" customHeight="1" x14ac:dyDescent="0.2">
      <c r="A158" s="302" t="s">
        <v>333</v>
      </c>
      <c r="B158" s="353" t="s">
        <v>446</v>
      </c>
      <c r="C158" s="304">
        <f t="shared" ref="C158:Q158" si="1">SUM(C145+C139+C133+C127+C121+C115+C109+C103+C97+C91+C85+C79+C73+C67+C61+C55+C49+C43+C37+C31+C25+C19+C13)</f>
        <v>35871.46</v>
      </c>
      <c r="D158" s="304">
        <f t="shared" si="1"/>
        <v>9119.2099999999991</v>
      </c>
      <c r="E158" s="304">
        <f t="shared" si="1"/>
        <v>1738.1100000000001</v>
      </c>
      <c r="F158" s="304">
        <f t="shared" si="1"/>
        <v>1261.8399999999999</v>
      </c>
      <c r="G158" s="304">
        <f t="shared" si="1"/>
        <v>1716.7</v>
      </c>
      <c r="H158" s="304">
        <f t="shared" si="1"/>
        <v>5980</v>
      </c>
      <c r="I158" s="304">
        <f t="shared" si="1"/>
        <v>6235.11</v>
      </c>
      <c r="J158" s="304">
        <f t="shared" si="1"/>
        <v>3001.2</v>
      </c>
      <c r="K158" s="304">
        <f t="shared" si="1"/>
        <v>2888.52</v>
      </c>
      <c r="L158" s="304">
        <f t="shared" si="1"/>
        <v>8564.7799999999988</v>
      </c>
      <c r="M158" s="304">
        <f t="shared" si="1"/>
        <v>13190.72</v>
      </c>
      <c r="N158" s="304">
        <f t="shared" si="1"/>
        <v>16039.630000000001</v>
      </c>
      <c r="O158" s="304">
        <f t="shared" si="1"/>
        <v>26111.25</v>
      </c>
      <c r="P158" s="304">
        <f t="shared" si="1"/>
        <v>131718.53</v>
      </c>
      <c r="Q158" s="304">
        <f t="shared" si="1"/>
        <v>75814.41</v>
      </c>
    </row>
    <row r="159" spans="1:19" ht="15" customHeight="1" thickBot="1" x14ac:dyDescent="0.25">
      <c r="A159" s="354" t="s">
        <v>334</v>
      </c>
      <c r="B159" s="355" t="s">
        <v>447</v>
      </c>
      <c r="C159" s="308">
        <f>SUM(C152+C146+C140+C134+C128+C122+C116+C110+C104+C98+C92+C86+C80+C74+C68+C62+C56+C50+C44+C38+C32+C26+C20+C14)</f>
        <v>35697.339999999997</v>
      </c>
      <c r="D159" s="308">
        <f t="shared" ref="D159:Q159" si="2">SUM(D152+D146+D140+D134+D128+D122+D116+D110+D104+D98+D92+D86+D80+D74+D68+D62+D56+D50+D44+D38+D32+D26+D20+D14)</f>
        <v>9119.2099999999991</v>
      </c>
      <c r="E159" s="308">
        <f t="shared" si="2"/>
        <v>1738.1100000000001</v>
      </c>
      <c r="F159" s="308">
        <f t="shared" si="2"/>
        <v>1261.8399999999999</v>
      </c>
      <c r="G159" s="308">
        <f t="shared" si="2"/>
        <v>1217.52</v>
      </c>
      <c r="H159" s="308">
        <f t="shared" si="2"/>
        <v>6118</v>
      </c>
      <c r="I159" s="308">
        <f t="shared" si="2"/>
        <v>6089.45</v>
      </c>
      <c r="J159" s="308">
        <f t="shared" si="2"/>
        <v>1580.8300000000002</v>
      </c>
      <c r="K159" s="308">
        <f t="shared" si="2"/>
        <v>1202.46</v>
      </c>
      <c r="L159" s="308">
        <f t="shared" si="2"/>
        <v>8275.1500000000015</v>
      </c>
      <c r="M159" s="308">
        <f t="shared" si="2"/>
        <v>12807.04</v>
      </c>
      <c r="N159" s="308">
        <f t="shared" si="2"/>
        <v>15381.279999999999</v>
      </c>
      <c r="O159" s="308">
        <f t="shared" si="2"/>
        <v>32639.989999999998</v>
      </c>
      <c r="P159" s="308">
        <f t="shared" si="2"/>
        <v>133128.22</v>
      </c>
      <c r="Q159" s="308">
        <f t="shared" si="2"/>
        <v>0</v>
      </c>
    </row>
    <row r="160" spans="1:19" ht="12" customHeight="1" thickTop="1" thickBot="1" x14ac:dyDescent="0.25">
      <c r="A160" s="19"/>
      <c r="B160" s="348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</row>
    <row r="161" spans="1:17" ht="15" customHeight="1" thickBot="1" x14ac:dyDescent="0.3">
      <c r="A161" s="19"/>
      <c r="B161" s="356" t="s">
        <v>448</v>
      </c>
      <c r="C161" s="357">
        <f>SUM(C157-C156)</f>
        <v>-83.549999999995634</v>
      </c>
      <c r="D161" s="357">
        <f t="shared" ref="D161:P161" si="3">SUM(D157-D156)</f>
        <v>0</v>
      </c>
      <c r="E161" s="357">
        <f t="shared" si="3"/>
        <v>0</v>
      </c>
      <c r="F161" s="357">
        <f t="shared" si="3"/>
        <v>0</v>
      </c>
      <c r="G161" s="357">
        <f t="shared" si="3"/>
        <v>0</v>
      </c>
      <c r="H161" s="357">
        <f t="shared" si="3"/>
        <v>0</v>
      </c>
      <c r="I161" s="357">
        <f t="shared" si="3"/>
        <v>0</v>
      </c>
      <c r="J161" s="357">
        <f t="shared" si="3"/>
        <v>0</v>
      </c>
      <c r="K161" s="357">
        <f t="shared" si="3"/>
        <v>-362.53999999999996</v>
      </c>
      <c r="L161" s="357">
        <f t="shared" si="3"/>
        <v>-3052.09</v>
      </c>
      <c r="M161" s="357">
        <f t="shared" si="3"/>
        <v>-254.84999999999854</v>
      </c>
      <c r="N161" s="357">
        <f t="shared" si="3"/>
        <v>-2195.6899999999987</v>
      </c>
      <c r="O161" s="357">
        <f t="shared" si="3"/>
        <v>20444.02</v>
      </c>
      <c r="P161" s="357">
        <f t="shared" si="3"/>
        <v>14495.300000000017</v>
      </c>
      <c r="Q161" s="357"/>
    </row>
    <row r="162" spans="1:17" ht="12" customHeight="1" x14ac:dyDescent="0.2">
      <c r="A162" s="19"/>
      <c r="B162" s="348"/>
      <c r="C162" s="358" t="s">
        <v>368</v>
      </c>
      <c r="D162" s="358"/>
      <c r="E162" s="358"/>
      <c r="F162" s="358"/>
      <c r="G162" s="358"/>
      <c r="H162" s="358"/>
      <c r="I162" s="358"/>
      <c r="J162" s="358"/>
      <c r="K162" s="358" t="s">
        <v>368</v>
      </c>
      <c r="L162" s="358" t="s">
        <v>368</v>
      </c>
      <c r="M162" s="358" t="s">
        <v>368</v>
      </c>
      <c r="N162" s="358" t="s">
        <v>368</v>
      </c>
      <c r="O162" s="358" t="s">
        <v>369</v>
      </c>
      <c r="P162" s="358" t="s">
        <v>369</v>
      </c>
      <c r="Q162" s="358"/>
    </row>
    <row r="163" spans="1:17" ht="12" customHeight="1" x14ac:dyDescent="0.2">
      <c r="A163" s="19"/>
      <c r="B163" s="348"/>
      <c r="C163" s="1038"/>
      <c r="D163" s="1038"/>
      <c r="E163" s="1038"/>
      <c r="F163" s="1038"/>
      <c r="G163" s="1038"/>
      <c r="H163" s="1038"/>
      <c r="I163" s="1038"/>
      <c r="J163" s="1038"/>
      <c r="K163" s="1038"/>
      <c r="L163" s="1038"/>
      <c r="M163" s="1038"/>
      <c r="N163" s="1038"/>
      <c r="O163" s="1038"/>
      <c r="P163" s="1039"/>
      <c r="Q163" s="1038"/>
    </row>
    <row r="164" spans="1:17" x14ac:dyDescent="0.2">
      <c r="B164" s="5"/>
    </row>
    <row r="165" spans="1:17" x14ac:dyDescent="0.2">
      <c r="B165" s="348"/>
      <c r="J165" s="15"/>
    </row>
    <row r="166" spans="1:17" x14ac:dyDescent="0.2">
      <c r="B166" s="5"/>
      <c r="N166" s="15"/>
      <c r="Q166" s="5" t="s">
        <v>22</v>
      </c>
    </row>
    <row r="167" spans="1:17" ht="12.75" customHeight="1" x14ac:dyDescent="0.2">
      <c r="B167" s="5"/>
      <c r="Q167" s="5" t="s">
        <v>22</v>
      </c>
    </row>
    <row r="168" spans="1:17" x14ac:dyDescent="0.2">
      <c r="B168" s="5"/>
    </row>
    <row r="169" spans="1:17" x14ac:dyDescent="0.2">
      <c r="B169" s="5"/>
      <c r="I169" s="15"/>
      <c r="J169" s="15"/>
      <c r="K169" s="15"/>
      <c r="L169" s="15"/>
      <c r="M169" s="15"/>
      <c r="N169" s="15"/>
    </row>
    <row r="170" spans="1:17" ht="12.75" customHeight="1" x14ac:dyDescent="0.2">
      <c r="B170" s="5"/>
      <c r="I170" s="15"/>
      <c r="J170" s="15"/>
      <c r="K170" s="15"/>
      <c r="L170" s="15"/>
      <c r="M170" s="15"/>
      <c r="N170" s="15"/>
    </row>
    <row r="171" spans="1:17" x14ac:dyDescent="0.2">
      <c r="B171" s="5"/>
      <c r="I171" s="15"/>
      <c r="J171" s="15"/>
      <c r="K171" s="15"/>
      <c r="L171" s="15"/>
      <c r="M171" s="15"/>
      <c r="N171" s="15"/>
    </row>
    <row r="172" spans="1:17" x14ac:dyDescent="0.2">
      <c r="B172" s="5"/>
    </row>
    <row r="173" spans="1:17" x14ac:dyDescent="0.2">
      <c r="B173" s="5"/>
    </row>
    <row r="174" spans="1:17" x14ac:dyDescent="0.2">
      <c r="B174" s="5"/>
    </row>
    <row r="175" spans="1:17" x14ac:dyDescent="0.2">
      <c r="B175" s="5"/>
    </row>
    <row r="176" spans="1:17" x14ac:dyDescent="0.2">
      <c r="B176" s="5"/>
    </row>
    <row r="177" spans="2:2" x14ac:dyDescent="0.2">
      <c r="B177" s="5"/>
    </row>
    <row r="178" spans="2:2" x14ac:dyDescent="0.2">
      <c r="B178" s="5"/>
    </row>
    <row r="179" spans="2:2" x14ac:dyDescent="0.2">
      <c r="B179" s="5"/>
    </row>
    <row r="180" spans="2:2" x14ac:dyDescent="0.2">
      <c r="B180" s="5"/>
    </row>
    <row r="181" spans="2:2" x14ac:dyDescent="0.2">
      <c r="B181" s="5"/>
    </row>
    <row r="182" spans="2:2" ht="12.75" customHeight="1" x14ac:dyDescent="0.2">
      <c r="B182" s="5"/>
    </row>
    <row r="183" spans="2:2" x14ac:dyDescent="0.2">
      <c r="B183" s="5"/>
    </row>
    <row r="184" spans="2:2" x14ac:dyDescent="0.2">
      <c r="B184" s="5"/>
    </row>
    <row r="185" spans="2:2" x14ac:dyDescent="0.2">
      <c r="B185" s="5"/>
    </row>
    <row r="186" spans="2:2" x14ac:dyDescent="0.2">
      <c r="B186" s="5"/>
    </row>
    <row r="187" spans="2:2" x14ac:dyDescent="0.2">
      <c r="B187" s="5"/>
    </row>
    <row r="188" spans="2:2" x14ac:dyDescent="0.2">
      <c r="B188" s="5"/>
    </row>
    <row r="189" spans="2:2" x14ac:dyDescent="0.2">
      <c r="B189" s="5"/>
    </row>
    <row r="190" spans="2:2" x14ac:dyDescent="0.2">
      <c r="B190" s="5"/>
    </row>
    <row r="191" spans="2:2" x14ac:dyDescent="0.2">
      <c r="B191" s="5"/>
    </row>
    <row r="192" spans="2:2" x14ac:dyDescent="0.2">
      <c r="B192" s="5"/>
    </row>
    <row r="193" spans="1:16" x14ac:dyDescent="0.2">
      <c r="B193" s="5"/>
    </row>
    <row r="194" spans="1:16" x14ac:dyDescent="0.2">
      <c r="B194" s="5"/>
    </row>
    <row r="195" spans="1:16" x14ac:dyDescent="0.2">
      <c r="A195" s="19"/>
      <c r="B195" s="348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96"/>
    </row>
    <row r="196" spans="1:16" x14ac:dyDescent="0.2">
      <c r="A196" s="19"/>
      <c r="B196" s="348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96"/>
    </row>
    <row r="197" spans="1:16" x14ac:dyDescent="0.2">
      <c r="A197" s="19"/>
      <c r="B197" s="348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96"/>
    </row>
    <row r="198" spans="1:16" x14ac:dyDescent="0.2">
      <c r="A198" s="19"/>
      <c r="B198" s="348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96"/>
    </row>
    <row r="199" spans="1:16" x14ac:dyDescent="0.2">
      <c r="A199" s="19"/>
      <c r="B199" s="348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96"/>
    </row>
    <row r="200" spans="1:16" x14ac:dyDescent="0.2">
      <c r="A200" s="19"/>
      <c r="B200" s="348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96"/>
    </row>
    <row r="201" spans="1:16" x14ac:dyDescent="0.2">
      <c r="A201" s="19"/>
      <c r="B201" s="348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96"/>
    </row>
    <row r="202" spans="1:16" x14ac:dyDescent="0.2">
      <c r="A202" s="19"/>
      <c r="B202" s="348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96"/>
    </row>
  </sheetData>
  <mergeCells count="10">
    <mergeCell ref="B154:B155"/>
    <mergeCell ref="C154:O154"/>
    <mergeCell ref="Q154:Q155"/>
    <mergeCell ref="B8:B9"/>
    <mergeCell ref="A3:P3"/>
    <mergeCell ref="A4:P4"/>
    <mergeCell ref="B5:P5"/>
    <mergeCell ref="B7:P7"/>
    <mergeCell ref="C6:E6"/>
    <mergeCell ref="Q8:Q9"/>
  </mergeCells>
  <pageMargins left="0.11811023622047245" right="0.11811023622047245" top="0.11811023622047245" bottom="0.11811023622047245" header="0.31496062992125984" footer="0.31496062992125984"/>
  <pageSetup paperSize="9" scale="75" orientation="landscape" r:id="rId1"/>
  <headerFooter>
    <oddHeader>&amp;RPríloha č.14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W82"/>
  <sheetViews>
    <sheetView topLeftCell="A68" workbookViewId="0">
      <selection activeCell="A82" sqref="A1:W82"/>
    </sheetView>
  </sheetViews>
  <sheetFormatPr defaultColWidth="10" defaultRowHeight="12.75" x14ac:dyDescent="0.25"/>
  <cols>
    <col min="1" max="1" width="3.7109375" style="108" customWidth="1"/>
    <col min="2" max="2" width="7.28515625" style="108" customWidth="1"/>
    <col min="3" max="4" width="7.28515625" style="134" customWidth="1"/>
    <col min="5" max="5" width="7.28515625" style="150" customWidth="1"/>
    <col min="6" max="6" width="3.7109375" style="170" customWidth="1"/>
    <col min="7" max="7" width="7.28515625" style="108" customWidth="1"/>
    <col min="8" max="9" width="7.28515625" style="134" customWidth="1"/>
    <col min="10" max="10" width="7.28515625" style="150" customWidth="1"/>
    <col min="11" max="11" width="3.7109375" style="108" customWidth="1"/>
    <col min="12" max="12" width="7.28515625" style="108" customWidth="1"/>
    <col min="13" max="13" width="7.28515625" style="134" customWidth="1"/>
    <col min="14" max="14" width="7.28515625" style="135" customWidth="1"/>
    <col min="15" max="15" width="7.28515625" style="108" customWidth="1"/>
    <col min="16" max="16" width="3.7109375" style="108" customWidth="1"/>
    <col min="17" max="17" width="7.28515625" style="108" customWidth="1"/>
    <col min="18" max="19" width="7.28515625" style="134" customWidth="1"/>
    <col min="20" max="20" width="7.28515625" style="108" customWidth="1"/>
    <col min="21" max="22" width="10" style="108"/>
    <col min="23" max="23" width="12.7109375" style="108" bestFit="1" customWidth="1"/>
    <col min="24" max="16384" width="10" style="108"/>
  </cols>
  <sheetData>
    <row r="1" spans="1:23" x14ac:dyDescent="0.25">
      <c r="A1" s="1460" t="s">
        <v>264</v>
      </c>
      <c r="B1" s="1461"/>
      <c r="C1" s="1461"/>
      <c r="D1" s="1461"/>
      <c r="E1" s="1461"/>
      <c r="F1" s="1461"/>
      <c r="G1" s="1461"/>
      <c r="H1" s="1461"/>
      <c r="I1" s="1461"/>
      <c r="J1" s="1461"/>
      <c r="K1" s="1461"/>
      <c r="L1" s="1461"/>
      <c r="M1" s="1461"/>
      <c r="N1" s="1461"/>
      <c r="O1" s="1461"/>
      <c r="P1" s="1461"/>
      <c r="Q1" s="1461"/>
      <c r="R1" s="1461"/>
      <c r="S1" s="1461"/>
      <c r="T1" s="1461"/>
      <c r="U1" s="1461"/>
      <c r="V1" s="1461"/>
      <c r="W1" s="1462"/>
    </row>
    <row r="2" spans="1:23" ht="21" customHeight="1" thickBot="1" x14ac:dyDescent="0.3">
      <c r="A2" s="1463"/>
      <c r="B2" s="1464"/>
      <c r="C2" s="1464"/>
      <c r="D2" s="1464"/>
      <c r="E2" s="1464"/>
      <c r="F2" s="1464"/>
      <c r="G2" s="1464"/>
      <c r="H2" s="1464"/>
      <c r="I2" s="1464"/>
      <c r="J2" s="1464"/>
      <c r="K2" s="1464"/>
      <c r="L2" s="1464"/>
      <c r="M2" s="1464"/>
      <c r="N2" s="1464"/>
      <c r="O2" s="1464"/>
      <c r="P2" s="1464"/>
      <c r="Q2" s="1464"/>
      <c r="R2" s="1464"/>
      <c r="S2" s="1464"/>
      <c r="T2" s="1464"/>
      <c r="U2" s="1464"/>
      <c r="V2" s="1464"/>
      <c r="W2" s="1465"/>
    </row>
    <row r="3" spans="1:23" ht="13.5" thickBot="1" x14ac:dyDescent="0.3">
      <c r="A3" s="158"/>
      <c r="B3" s="159"/>
      <c r="C3" s="160"/>
      <c r="D3" s="160"/>
      <c r="E3" s="161"/>
      <c r="F3" s="162"/>
      <c r="G3" s="159"/>
      <c r="H3" s="160"/>
      <c r="I3" s="160"/>
      <c r="J3" s="163"/>
      <c r="K3" s="158"/>
      <c r="L3" s="159"/>
      <c r="M3" s="160"/>
      <c r="N3" s="164"/>
      <c r="O3" s="159"/>
      <c r="P3" s="158"/>
      <c r="Q3" s="159"/>
      <c r="R3" s="160"/>
      <c r="S3" s="160"/>
      <c r="T3" s="159"/>
      <c r="U3" s="159"/>
      <c r="V3" s="159"/>
      <c r="W3" s="165"/>
    </row>
    <row r="4" spans="1:23" ht="13.5" customHeight="1" thickBot="1" x14ac:dyDescent="0.3">
      <c r="A4" s="1466" t="s">
        <v>265</v>
      </c>
      <c r="B4" s="1467"/>
      <c r="C4" s="1468"/>
      <c r="D4" s="1468"/>
      <c r="E4" s="1469"/>
      <c r="F4" s="1467" t="s">
        <v>266</v>
      </c>
      <c r="G4" s="1467"/>
      <c r="H4" s="1468"/>
      <c r="I4" s="1468"/>
      <c r="J4" s="1468"/>
      <c r="K4" s="1466" t="s">
        <v>267</v>
      </c>
      <c r="L4" s="1467"/>
      <c r="M4" s="1468"/>
      <c r="N4" s="1468"/>
      <c r="O4" s="1469"/>
      <c r="P4" s="1467" t="s">
        <v>268</v>
      </c>
      <c r="Q4" s="1467"/>
      <c r="R4" s="1468"/>
      <c r="S4" s="1468"/>
      <c r="T4" s="1468"/>
      <c r="U4" s="1470" t="s">
        <v>269</v>
      </c>
      <c r="V4" s="1470" t="s">
        <v>270</v>
      </c>
      <c r="W4" s="1473" t="s">
        <v>271</v>
      </c>
    </row>
    <row r="5" spans="1:23" ht="12.75" customHeight="1" x14ac:dyDescent="0.25">
      <c r="A5" s="1466" t="s">
        <v>291</v>
      </c>
      <c r="B5" s="1470" t="s">
        <v>272</v>
      </c>
      <c r="C5" s="1470" t="s">
        <v>83</v>
      </c>
      <c r="D5" s="1473" t="s">
        <v>273</v>
      </c>
      <c r="E5" s="1480" t="s">
        <v>274</v>
      </c>
      <c r="F5" s="1482" t="s">
        <v>291</v>
      </c>
      <c r="G5" s="1470" t="s">
        <v>272</v>
      </c>
      <c r="H5" s="1470" t="s">
        <v>83</v>
      </c>
      <c r="I5" s="1473" t="s">
        <v>273</v>
      </c>
      <c r="J5" s="1480" t="s">
        <v>274</v>
      </c>
      <c r="K5" s="1466" t="s">
        <v>291</v>
      </c>
      <c r="L5" s="1470" t="s">
        <v>272</v>
      </c>
      <c r="M5" s="1470" t="s">
        <v>83</v>
      </c>
      <c r="N5" s="1477" t="s">
        <v>273</v>
      </c>
      <c r="O5" s="1473" t="s">
        <v>274</v>
      </c>
      <c r="P5" s="1466" t="s">
        <v>291</v>
      </c>
      <c r="Q5" s="1470" t="s">
        <v>272</v>
      </c>
      <c r="R5" s="1470" t="s">
        <v>83</v>
      </c>
      <c r="S5" s="1473" t="s">
        <v>273</v>
      </c>
      <c r="T5" s="1473" t="s">
        <v>274</v>
      </c>
      <c r="U5" s="1471"/>
      <c r="V5" s="1471"/>
      <c r="W5" s="1474"/>
    </row>
    <row r="6" spans="1:23" ht="13.5" thickBot="1" x14ac:dyDescent="0.3">
      <c r="A6" s="1476"/>
      <c r="B6" s="1305"/>
      <c r="C6" s="1305"/>
      <c r="D6" s="1479"/>
      <c r="E6" s="1481"/>
      <c r="F6" s="1483"/>
      <c r="G6" s="1305"/>
      <c r="H6" s="1305"/>
      <c r="I6" s="1479"/>
      <c r="J6" s="1481"/>
      <c r="K6" s="1476"/>
      <c r="L6" s="1305"/>
      <c r="M6" s="1305"/>
      <c r="N6" s="1478"/>
      <c r="O6" s="1479"/>
      <c r="P6" s="1476"/>
      <c r="Q6" s="1305"/>
      <c r="R6" s="1305"/>
      <c r="S6" s="1479"/>
      <c r="T6" s="1479"/>
      <c r="U6" s="1472"/>
      <c r="V6" s="1472"/>
      <c r="W6" s="1475"/>
    </row>
    <row r="7" spans="1:23" x14ac:dyDescent="0.25">
      <c r="A7" s="109"/>
      <c r="B7" s="110"/>
      <c r="C7" s="111"/>
      <c r="D7" s="112"/>
      <c r="E7" s="117"/>
      <c r="F7" s="166"/>
      <c r="G7" s="110"/>
      <c r="H7" s="111"/>
      <c r="I7" s="112"/>
      <c r="J7" s="117"/>
      <c r="K7" s="109"/>
      <c r="L7" s="110"/>
      <c r="M7" s="111"/>
      <c r="N7" s="114"/>
      <c r="O7" s="113"/>
      <c r="P7" s="109"/>
      <c r="Q7" s="110"/>
      <c r="R7" s="111"/>
      <c r="S7" s="112"/>
      <c r="T7" s="113"/>
      <c r="U7" s="115">
        <f>SUM(J7+O7+T7)</f>
        <v>0</v>
      </c>
      <c r="V7" s="115">
        <f>SUM(J7+O7+T7)</f>
        <v>0</v>
      </c>
      <c r="W7" s="116">
        <v>11397173</v>
      </c>
    </row>
    <row r="8" spans="1:23" x14ac:dyDescent="0.25">
      <c r="A8" s="118"/>
      <c r="B8" s="167"/>
      <c r="C8" s="120"/>
      <c r="D8" s="121"/>
      <c r="E8" s="122"/>
      <c r="F8" s="168"/>
      <c r="G8" s="119"/>
      <c r="H8" s="120"/>
      <c r="I8" s="121"/>
      <c r="J8" s="122"/>
      <c r="K8" s="118"/>
      <c r="L8" s="119"/>
      <c r="M8" s="120"/>
      <c r="N8" s="123"/>
      <c r="O8" s="122"/>
      <c r="P8" s="118">
        <v>1</v>
      </c>
      <c r="Q8" s="119">
        <v>44930</v>
      </c>
      <c r="R8" s="120"/>
      <c r="S8" s="121" t="s">
        <v>275</v>
      </c>
      <c r="T8" s="122">
        <v>9487</v>
      </c>
      <c r="U8" s="149">
        <f>SUM(J8+O8+T8)</f>
        <v>9487</v>
      </c>
      <c r="V8" s="149">
        <f>SUM(J8+O8+T8)</f>
        <v>9487</v>
      </c>
      <c r="W8" s="125">
        <f>SUM(W7+V8)</f>
        <v>11406660</v>
      </c>
    </row>
    <row r="9" spans="1:23" x14ac:dyDescent="0.25">
      <c r="A9" s="127">
        <v>2</v>
      </c>
      <c r="B9" s="167">
        <v>44931</v>
      </c>
      <c r="C9" s="129"/>
      <c r="D9" s="130" t="s">
        <v>275</v>
      </c>
      <c r="E9" s="131">
        <v>9956</v>
      </c>
      <c r="F9" s="169"/>
      <c r="G9" s="128"/>
      <c r="H9" s="129"/>
      <c r="I9" s="130"/>
      <c r="J9" s="131"/>
      <c r="K9" s="127"/>
      <c r="L9" s="128"/>
      <c r="M9" s="129"/>
      <c r="N9" s="133"/>
      <c r="O9" s="131"/>
      <c r="P9" s="127"/>
      <c r="Q9" s="128"/>
      <c r="R9" s="129"/>
      <c r="S9" s="130"/>
      <c r="T9" s="131"/>
      <c r="U9" s="149">
        <f t="shared" ref="U9:U72" si="0">SUM(J9+O9+T9)</f>
        <v>0</v>
      </c>
      <c r="V9" s="149">
        <f t="shared" ref="V9:V72" si="1">SUM(J9+O9+T9)</f>
        <v>0</v>
      </c>
      <c r="W9" s="125">
        <f t="shared" ref="W9:W72" si="2">SUM(W8+V9)</f>
        <v>11406660</v>
      </c>
    </row>
    <row r="10" spans="1:23" x14ac:dyDescent="0.25">
      <c r="A10" s="127">
        <v>3</v>
      </c>
      <c r="B10" s="167">
        <v>44935</v>
      </c>
      <c r="C10" s="129"/>
      <c r="D10" s="130" t="s">
        <v>275</v>
      </c>
      <c r="E10" s="131">
        <v>9960</v>
      </c>
      <c r="F10" s="169"/>
      <c r="G10" s="128"/>
      <c r="H10" s="129"/>
      <c r="I10" s="130"/>
      <c r="J10" s="131"/>
      <c r="K10" s="127"/>
      <c r="L10" s="128"/>
      <c r="M10" s="129"/>
      <c r="N10" s="133"/>
      <c r="O10" s="131"/>
      <c r="P10" s="127"/>
      <c r="Q10" s="132"/>
      <c r="R10" s="129"/>
      <c r="S10" s="130"/>
      <c r="T10" s="131"/>
      <c r="U10" s="149">
        <f t="shared" si="0"/>
        <v>0</v>
      </c>
      <c r="V10" s="149">
        <f t="shared" si="1"/>
        <v>0</v>
      </c>
      <c r="W10" s="125">
        <f t="shared" si="2"/>
        <v>11406660</v>
      </c>
    </row>
    <row r="11" spans="1:23" x14ac:dyDescent="0.25">
      <c r="A11" s="127">
        <v>4</v>
      </c>
      <c r="B11" s="167">
        <v>44936</v>
      </c>
      <c r="C11" s="129"/>
      <c r="D11" s="130" t="s">
        <v>275</v>
      </c>
      <c r="E11" s="131">
        <v>9960</v>
      </c>
      <c r="F11" s="169"/>
      <c r="G11" s="128"/>
      <c r="H11" s="129"/>
      <c r="I11" s="130"/>
      <c r="J11" s="131"/>
      <c r="K11" s="127"/>
      <c r="L11" s="128"/>
      <c r="M11" s="129"/>
      <c r="N11" s="133"/>
      <c r="O11" s="131"/>
      <c r="P11" s="127"/>
      <c r="Q11" s="132"/>
      <c r="R11" s="129"/>
      <c r="S11" s="130"/>
      <c r="T11" s="131"/>
      <c r="U11" s="149">
        <f t="shared" si="0"/>
        <v>0</v>
      </c>
      <c r="V11" s="149">
        <f t="shared" si="1"/>
        <v>0</v>
      </c>
      <c r="W11" s="125">
        <f t="shared" si="2"/>
        <v>11406660</v>
      </c>
    </row>
    <row r="12" spans="1:23" x14ac:dyDescent="0.25">
      <c r="A12" s="127"/>
      <c r="B12" s="167"/>
      <c r="C12" s="129"/>
      <c r="D12" s="130"/>
      <c r="E12" s="131"/>
      <c r="F12" s="169"/>
      <c r="G12" s="128"/>
      <c r="H12" s="129"/>
      <c r="I12" s="130"/>
      <c r="J12" s="131"/>
      <c r="K12" s="127">
        <v>5</v>
      </c>
      <c r="L12" s="128">
        <v>44938</v>
      </c>
      <c r="M12" s="129"/>
      <c r="N12" s="133" t="s">
        <v>275</v>
      </c>
      <c r="O12" s="131">
        <v>-9960</v>
      </c>
      <c r="P12" s="127"/>
      <c r="Q12" s="132"/>
      <c r="R12" s="129"/>
      <c r="S12" s="130"/>
      <c r="T12" s="131"/>
      <c r="U12" s="149">
        <f t="shared" si="0"/>
        <v>-9960</v>
      </c>
      <c r="V12" s="149">
        <f t="shared" si="1"/>
        <v>-9960</v>
      </c>
      <c r="W12" s="125">
        <f t="shared" si="2"/>
        <v>11396700</v>
      </c>
    </row>
    <row r="13" spans="1:23" x14ac:dyDescent="0.25">
      <c r="A13" s="127">
        <v>7</v>
      </c>
      <c r="B13" s="940">
        <v>44944</v>
      </c>
      <c r="C13" s="129"/>
      <c r="D13" s="130" t="s">
        <v>275</v>
      </c>
      <c r="E13" s="131">
        <v>3360</v>
      </c>
      <c r="F13" s="169"/>
      <c r="G13" s="128"/>
      <c r="H13" s="129"/>
      <c r="I13" s="130"/>
      <c r="J13" s="131"/>
      <c r="K13" s="127">
        <v>6</v>
      </c>
      <c r="L13" s="128">
        <v>44939</v>
      </c>
      <c r="M13" s="129"/>
      <c r="N13" s="133" t="s">
        <v>275</v>
      </c>
      <c r="O13" s="131">
        <v>-9880</v>
      </c>
      <c r="P13" s="127"/>
      <c r="Q13" s="132"/>
      <c r="R13" s="129"/>
      <c r="S13" s="130"/>
      <c r="T13" s="131"/>
      <c r="U13" s="149">
        <f t="shared" si="0"/>
        <v>-9880</v>
      </c>
      <c r="V13" s="149">
        <f t="shared" si="1"/>
        <v>-9880</v>
      </c>
      <c r="W13" s="125">
        <f t="shared" si="2"/>
        <v>11386820</v>
      </c>
    </row>
    <row r="14" spans="1:23" x14ac:dyDescent="0.25">
      <c r="A14" s="118">
        <v>6</v>
      </c>
      <c r="B14" s="128">
        <v>44944</v>
      </c>
      <c r="C14" s="120"/>
      <c r="D14" s="121" t="s">
        <v>275</v>
      </c>
      <c r="E14" s="122">
        <v>7360</v>
      </c>
      <c r="F14" s="169"/>
      <c r="G14" s="128"/>
      <c r="H14" s="129"/>
      <c r="I14" s="130"/>
      <c r="J14" s="131"/>
      <c r="K14" s="127"/>
      <c r="L14" s="128"/>
      <c r="M14" s="129"/>
      <c r="N14" s="133"/>
      <c r="O14" s="131"/>
      <c r="P14" s="127"/>
      <c r="Q14" s="132"/>
      <c r="R14" s="129"/>
      <c r="S14" s="130"/>
      <c r="T14" s="131"/>
      <c r="U14" s="149">
        <f t="shared" si="0"/>
        <v>0</v>
      </c>
      <c r="V14" s="149">
        <f t="shared" si="1"/>
        <v>0</v>
      </c>
      <c r="W14" s="125">
        <f t="shared" si="2"/>
        <v>11386820</v>
      </c>
    </row>
    <row r="15" spans="1:23" x14ac:dyDescent="0.25">
      <c r="A15" s="118"/>
      <c r="B15" s="128"/>
      <c r="C15" s="120"/>
      <c r="D15" s="121"/>
      <c r="E15" s="122"/>
      <c r="F15" s="169"/>
      <c r="G15" s="128"/>
      <c r="H15" s="129"/>
      <c r="I15" s="130"/>
      <c r="J15" s="131"/>
      <c r="K15" s="127"/>
      <c r="L15" s="128"/>
      <c r="M15" s="129"/>
      <c r="N15" s="133"/>
      <c r="O15" s="131"/>
      <c r="P15" s="127"/>
      <c r="Q15" s="132"/>
      <c r="R15" s="129"/>
      <c r="S15" s="130"/>
      <c r="T15" s="131"/>
      <c r="U15" s="149">
        <f t="shared" si="0"/>
        <v>0</v>
      </c>
      <c r="V15" s="149">
        <f t="shared" si="1"/>
        <v>0</v>
      </c>
      <c r="W15" s="125">
        <f t="shared" si="2"/>
        <v>11386820</v>
      </c>
    </row>
    <row r="16" spans="1:23" x14ac:dyDescent="0.25">
      <c r="A16" s="118"/>
      <c r="B16" s="119"/>
      <c r="C16" s="120"/>
      <c r="D16" s="121"/>
      <c r="E16" s="122"/>
      <c r="F16" s="169"/>
      <c r="G16" s="128"/>
      <c r="H16" s="129"/>
      <c r="I16" s="130"/>
      <c r="J16" s="131"/>
      <c r="K16" s="127">
        <v>8</v>
      </c>
      <c r="L16" s="128">
        <v>44965</v>
      </c>
      <c r="M16" s="129"/>
      <c r="N16" s="133" t="s">
        <v>275</v>
      </c>
      <c r="O16" s="131">
        <v>90562</v>
      </c>
      <c r="P16" s="127"/>
      <c r="Q16" s="132"/>
      <c r="R16" s="129"/>
      <c r="S16" s="130"/>
      <c r="T16" s="131"/>
      <c r="U16" s="149">
        <f t="shared" si="0"/>
        <v>90562</v>
      </c>
      <c r="V16" s="149">
        <f t="shared" si="1"/>
        <v>90562</v>
      </c>
      <c r="W16" s="125">
        <f t="shared" si="2"/>
        <v>11477382</v>
      </c>
    </row>
    <row r="17" spans="1:23" x14ac:dyDescent="0.25">
      <c r="A17" s="118"/>
      <c r="B17" s="119"/>
      <c r="C17" s="120"/>
      <c r="D17" s="121"/>
      <c r="E17" s="122"/>
      <c r="F17" s="118"/>
      <c r="G17" s="119"/>
      <c r="H17" s="120"/>
      <c r="I17" s="121"/>
      <c r="J17" s="122"/>
      <c r="K17" s="118">
        <v>9</v>
      </c>
      <c r="L17" s="119">
        <v>44970</v>
      </c>
      <c r="M17" s="120"/>
      <c r="N17" s="121" t="s">
        <v>275</v>
      </c>
      <c r="O17" s="122">
        <v>2636</v>
      </c>
      <c r="P17" s="118"/>
      <c r="Q17" s="119"/>
      <c r="R17" s="120"/>
      <c r="S17" s="121"/>
      <c r="T17" s="122"/>
      <c r="U17" s="149">
        <f t="shared" si="0"/>
        <v>2636</v>
      </c>
      <c r="V17" s="149">
        <f t="shared" si="1"/>
        <v>2636</v>
      </c>
      <c r="W17" s="125">
        <f t="shared" si="2"/>
        <v>11480018</v>
      </c>
    </row>
    <row r="18" spans="1:23" x14ac:dyDescent="0.25">
      <c r="A18" s="118"/>
      <c r="B18" s="119"/>
      <c r="C18" s="120"/>
      <c r="D18" s="121"/>
      <c r="E18" s="122"/>
      <c r="F18" s="169"/>
      <c r="G18" s="128"/>
      <c r="H18" s="129"/>
      <c r="I18" s="130"/>
      <c r="J18" s="131"/>
      <c r="K18" s="127">
        <v>10</v>
      </c>
      <c r="L18" s="128">
        <v>44973</v>
      </c>
      <c r="M18" s="129"/>
      <c r="N18" s="133" t="s">
        <v>275</v>
      </c>
      <c r="O18" s="131">
        <v>36100</v>
      </c>
      <c r="P18" s="127"/>
      <c r="Q18" s="132"/>
      <c r="R18" s="129"/>
      <c r="S18" s="130"/>
      <c r="T18" s="131"/>
      <c r="U18" s="149">
        <f t="shared" si="0"/>
        <v>36100</v>
      </c>
      <c r="V18" s="149">
        <f t="shared" si="1"/>
        <v>36100</v>
      </c>
      <c r="W18" s="125">
        <f t="shared" si="2"/>
        <v>11516118</v>
      </c>
    </row>
    <row r="19" spans="1:23" x14ac:dyDescent="0.25">
      <c r="A19" s="118">
        <v>11</v>
      </c>
      <c r="B19" s="119">
        <v>45005</v>
      </c>
      <c r="C19" s="120"/>
      <c r="D19" s="121" t="s">
        <v>275</v>
      </c>
      <c r="E19" s="122">
        <v>9960</v>
      </c>
      <c r="F19" s="169"/>
      <c r="G19" s="128"/>
      <c r="H19" s="129"/>
      <c r="I19" s="130"/>
      <c r="J19" s="131"/>
      <c r="K19" s="127"/>
      <c r="L19" s="128"/>
      <c r="M19" s="129"/>
      <c r="N19" s="133"/>
      <c r="O19" s="131"/>
      <c r="P19" s="127"/>
      <c r="Q19" s="132"/>
      <c r="R19" s="129"/>
      <c r="S19" s="130"/>
      <c r="T19" s="131"/>
      <c r="U19" s="149">
        <f t="shared" si="0"/>
        <v>0</v>
      </c>
      <c r="V19" s="149">
        <f t="shared" si="1"/>
        <v>0</v>
      </c>
      <c r="W19" s="125">
        <f t="shared" si="2"/>
        <v>11516118</v>
      </c>
    </row>
    <row r="20" spans="1:23" x14ac:dyDescent="0.25">
      <c r="A20" s="118">
        <v>12</v>
      </c>
      <c r="B20" s="119">
        <v>45006</v>
      </c>
      <c r="C20" s="120"/>
      <c r="D20" s="121" t="s">
        <v>275</v>
      </c>
      <c r="E20" s="122">
        <v>640</v>
      </c>
      <c r="F20" s="169"/>
      <c r="G20" s="128"/>
      <c r="H20" s="129"/>
      <c r="I20" s="130"/>
      <c r="J20" s="131"/>
      <c r="K20" s="127"/>
      <c r="L20" s="128"/>
      <c r="M20" s="129"/>
      <c r="N20" s="133"/>
      <c r="O20" s="131"/>
      <c r="P20" s="127"/>
      <c r="Q20" s="128"/>
      <c r="R20" s="129"/>
      <c r="S20" s="130"/>
      <c r="T20" s="131"/>
      <c r="U20" s="149">
        <f t="shared" si="0"/>
        <v>0</v>
      </c>
      <c r="V20" s="149">
        <f t="shared" si="1"/>
        <v>0</v>
      </c>
      <c r="W20" s="125">
        <f t="shared" si="2"/>
        <v>11516118</v>
      </c>
    </row>
    <row r="21" spans="1:23" x14ac:dyDescent="0.25">
      <c r="A21" s="118"/>
      <c r="B21" s="119"/>
      <c r="C21" s="120"/>
      <c r="D21" s="121"/>
      <c r="E21" s="122"/>
      <c r="F21" s="169"/>
      <c r="G21" s="128"/>
      <c r="H21" s="129"/>
      <c r="I21" s="130"/>
      <c r="J21" s="131"/>
      <c r="K21" s="127"/>
      <c r="L21" s="128"/>
      <c r="M21" s="129"/>
      <c r="N21" s="133"/>
      <c r="O21" s="131"/>
      <c r="P21" s="127">
        <v>13</v>
      </c>
      <c r="Q21" s="128">
        <v>45034</v>
      </c>
      <c r="R21" s="129" t="s">
        <v>275</v>
      </c>
      <c r="S21" s="130"/>
      <c r="T21" s="131">
        <v>448396</v>
      </c>
      <c r="U21" s="149">
        <f t="shared" si="0"/>
        <v>448396</v>
      </c>
      <c r="V21" s="149">
        <f t="shared" si="1"/>
        <v>448396</v>
      </c>
      <c r="W21" s="125">
        <f t="shared" si="2"/>
        <v>11964514</v>
      </c>
    </row>
    <row r="22" spans="1:23" x14ac:dyDescent="0.25">
      <c r="A22" s="118"/>
      <c r="B22" s="119"/>
      <c r="C22" s="120"/>
      <c r="D22" s="121"/>
      <c r="E22" s="122"/>
      <c r="F22" s="169"/>
      <c r="G22" s="128"/>
      <c r="H22" s="129"/>
      <c r="I22" s="130"/>
      <c r="J22" s="131"/>
      <c r="K22" s="127">
        <v>14</v>
      </c>
      <c r="L22" s="128">
        <v>45036</v>
      </c>
      <c r="M22" s="129"/>
      <c r="N22" s="133" t="s">
        <v>275</v>
      </c>
      <c r="O22" s="131">
        <v>1054</v>
      </c>
      <c r="P22" s="127"/>
      <c r="Q22" s="132"/>
      <c r="R22" s="129"/>
      <c r="S22" s="130"/>
      <c r="T22" s="131"/>
      <c r="U22" s="149">
        <f t="shared" si="0"/>
        <v>1054</v>
      </c>
      <c r="V22" s="149">
        <f t="shared" si="1"/>
        <v>1054</v>
      </c>
      <c r="W22" s="125">
        <f t="shared" si="2"/>
        <v>11965568</v>
      </c>
    </row>
    <row r="23" spans="1:23" x14ac:dyDescent="0.25">
      <c r="A23" s="118">
        <v>15</v>
      </c>
      <c r="B23" s="119">
        <v>45071</v>
      </c>
      <c r="C23" s="120"/>
      <c r="D23" s="121" t="s">
        <v>275</v>
      </c>
      <c r="E23" s="122">
        <v>9960</v>
      </c>
      <c r="F23" s="169"/>
      <c r="G23" s="128"/>
      <c r="H23" s="129"/>
      <c r="I23" s="130"/>
      <c r="J23" s="131"/>
      <c r="K23" s="127"/>
      <c r="L23" s="128"/>
      <c r="M23" s="129"/>
      <c r="N23" s="133"/>
      <c r="O23" s="131"/>
      <c r="P23" s="127"/>
      <c r="Q23" s="132"/>
      <c r="R23" s="129"/>
      <c r="S23" s="130"/>
      <c r="T23" s="131"/>
      <c r="U23" s="149">
        <f t="shared" si="0"/>
        <v>0</v>
      </c>
      <c r="V23" s="149">
        <f t="shared" si="1"/>
        <v>0</v>
      </c>
      <c r="W23" s="125">
        <f t="shared" si="2"/>
        <v>11965568</v>
      </c>
    </row>
    <row r="24" spans="1:23" x14ac:dyDescent="0.25">
      <c r="A24" s="118">
        <v>16</v>
      </c>
      <c r="B24" s="119">
        <v>45072</v>
      </c>
      <c r="C24" s="120"/>
      <c r="D24" s="121" t="s">
        <v>275</v>
      </c>
      <c r="E24" s="122">
        <v>7880</v>
      </c>
      <c r="F24" s="169"/>
      <c r="G24" s="128"/>
      <c r="H24" s="129"/>
      <c r="I24" s="130"/>
      <c r="J24" s="131"/>
      <c r="K24" s="127"/>
      <c r="L24" s="128"/>
      <c r="M24" s="129"/>
      <c r="N24" s="133"/>
      <c r="O24" s="131"/>
      <c r="P24" s="127"/>
      <c r="Q24" s="128"/>
      <c r="R24" s="129"/>
      <c r="S24" s="130"/>
      <c r="T24" s="131"/>
      <c r="U24" s="149">
        <f t="shared" si="0"/>
        <v>0</v>
      </c>
      <c r="V24" s="149">
        <f t="shared" si="1"/>
        <v>0</v>
      </c>
      <c r="W24" s="125">
        <f t="shared" si="2"/>
        <v>11965568</v>
      </c>
    </row>
    <row r="25" spans="1:23" x14ac:dyDescent="0.25">
      <c r="A25" s="118"/>
      <c r="B25" s="119"/>
      <c r="C25" s="120"/>
      <c r="D25" s="121"/>
      <c r="E25" s="122"/>
      <c r="F25" s="169"/>
      <c r="G25" s="128"/>
      <c r="H25" s="129"/>
      <c r="I25" s="130"/>
      <c r="J25" s="131"/>
      <c r="K25" s="127"/>
      <c r="L25" s="128"/>
      <c r="M25" s="129"/>
      <c r="N25" s="133"/>
      <c r="O25" s="131"/>
      <c r="P25" s="127">
        <v>17</v>
      </c>
      <c r="Q25" s="128">
        <v>45075</v>
      </c>
      <c r="R25" s="129"/>
      <c r="S25" s="130" t="s">
        <v>275</v>
      </c>
      <c r="T25" s="131">
        <v>13537</v>
      </c>
      <c r="U25" s="149">
        <f t="shared" si="0"/>
        <v>13537</v>
      </c>
      <c r="V25" s="149">
        <f t="shared" si="1"/>
        <v>13537</v>
      </c>
      <c r="W25" s="125">
        <f t="shared" si="2"/>
        <v>11979105</v>
      </c>
    </row>
    <row r="26" spans="1:23" x14ac:dyDescent="0.25">
      <c r="A26" s="118">
        <v>18</v>
      </c>
      <c r="B26" s="119">
        <v>45076</v>
      </c>
      <c r="C26" s="120"/>
      <c r="D26" s="121" t="s">
        <v>275</v>
      </c>
      <c r="E26" s="122">
        <v>2876</v>
      </c>
      <c r="F26" s="169"/>
      <c r="G26" s="128"/>
      <c r="H26" s="129"/>
      <c r="I26" s="130"/>
      <c r="J26" s="131"/>
      <c r="K26" s="127"/>
      <c r="L26" s="128"/>
      <c r="M26" s="129"/>
      <c r="N26" s="133"/>
      <c r="O26" s="131"/>
      <c r="P26" s="127"/>
      <c r="Q26" s="132"/>
      <c r="R26" s="129"/>
      <c r="S26" s="130"/>
      <c r="T26" s="131"/>
      <c r="U26" s="149">
        <f t="shared" si="0"/>
        <v>0</v>
      </c>
      <c r="V26" s="149">
        <f t="shared" si="1"/>
        <v>0</v>
      </c>
      <c r="W26" s="125">
        <f t="shared" si="2"/>
        <v>11979105</v>
      </c>
    </row>
    <row r="27" spans="1:23" x14ac:dyDescent="0.25">
      <c r="A27" s="118"/>
      <c r="B27" s="119"/>
      <c r="C27" s="120"/>
      <c r="D27" s="121"/>
      <c r="E27" s="122"/>
      <c r="F27" s="169"/>
      <c r="G27" s="128"/>
      <c r="H27" s="129"/>
      <c r="I27" s="130"/>
      <c r="J27" s="131"/>
      <c r="K27" s="127">
        <v>19</v>
      </c>
      <c r="L27" s="128">
        <v>45076</v>
      </c>
      <c r="M27" s="129"/>
      <c r="N27" s="133" t="s">
        <v>275</v>
      </c>
      <c r="O27" s="131">
        <v>4268</v>
      </c>
      <c r="P27" s="127"/>
      <c r="Q27" s="132"/>
      <c r="R27" s="129"/>
      <c r="S27" s="130"/>
      <c r="T27" s="131"/>
      <c r="U27" s="149">
        <f t="shared" si="0"/>
        <v>4268</v>
      </c>
      <c r="V27" s="149">
        <f t="shared" si="1"/>
        <v>4268</v>
      </c>
      <c r="W27" s="125">
        <f t="shared" si="2"/>
        <v>11983373</v>
      </c>
    </row>
    <row r="28" spans="1:23" x14ac:dyDescent="0.25">
      <c r="A28" s="118"/>
      <c r="B28" s="119"/>
      <c r="C28" s="120"/>
      <c r="D28" s="121"/>
      <c r="E28" s="122"/>
      <c r="F28" s="169"/>
      <c r="G28" s="128"/>
      <c r="H28" s="129"/>
      <c r="I28" s="130"/>
      <c r="J28" s="131"/>
      <c r="K28" s="127">
        <v>20</v>
      </c>
      <c r="L28" s="128">
        <v>45084</v>
      </c>
      <c r="M28" s="129"/>
      <c r="N28" s="133" t="s">
        <v>275</v>
      </c>
      <c r="O28" s="131">
        <v>44787</v>
      </c>
      <c r="P28" s="127"/>
      <c r="Q28" s="132"/>
      <c r="R28" s="129"/>
      <c r="S28" s="130"/>
      <c r="T28" s="131"/>
      <c r="U28" s="149">
        <f t="shared" si="0"/>
        <v>44787</v>
      </c>
      <c r="V28" s="149">
        <f t="shared" si="1"/>
        <v>44787</v>
      </c>
      <c r="W28" s="125">
        <f t="shared" si="2"/>
        <v>12028160</v>
      </c>
    </row>
    <row r="29" spans="1:23" x14ac:dyDescent="0.25">
      <c r="A29" s="118"/>
      <c r="B29" s="119"/>
      <c r="C29" s="120"/>
      <c r="D29" s="121"/>
      <c r="E29" s="122"/>
      <c r="F29" s="169"/>
      <c r="G29" s="128"/>
      <c r="H29" s="129"/>
      <c r="I29" s="130"/>
      <c r="J29" s="131"/>
      <c r="K29" s="118">
        <v>21</v>
      </c>
      <c r="L29" s="128">
        <v>45085</v>
      </c>
      <c r="M29" s="120"/>
      <c r="N29" s="123" t="s">
        <v>275</v>
      </c>
      <c r="O29" s="122">
        <v>872</v>
      </c>
      <c r="P29" s="127"/>
      <c r="Q29" s="132"/>
      <c r="R29" s="129"/>
      <c r="S29" s="130"/>
      <c r="T29" s="131"/>
      <c r="U29" s="149">
        <f t="shared" si="0"/>
        <v>872</v>
      </c>
      <c r="V29" s="149">
        <f t="shared" si="1"/>
        <v>872</v>
      </c>
      <c r="W29" s="125">
        <f t="shared" si="2"/>
        <v>12029032</v>
      </c>
    </row>
    <row r="30" spans="1:23" x14ac:dyDescent="0.25">
      <c r="A30" s="118">
        <v>22</v>
      </c>
      <c r="B30" s="119">
        <v>45089</v>
      </c>
      <c r="C30" s="120"/>
      <c r="D30" s="121" t="s">
        <v>275</v>
      </c>
      <c r="E30" s="122">
        <v>5340</v>
      </c>
      <c r="F30" s="169"/>
      <c r="G30" s="128"/>
      <c r="H30" s="129"/>
      <c r="I30" s="130"/>
      <c r="J30" s="131"/>
      <c r="K30" s="118"/>
      <c r="L30" s="119"/>
      <c r="M30" s="120"/>
      <c r="N30" s="123"/>
      <c r="O30" s="122"/>
      <c r="P30" s="127"/>
      <c r="Q30" s="132"/>
      <c r="R30" s="129"/>
      <c r="S30" s="130"/>
      <c r="T30" s="131"/>
      <c r="U30" s="149">
        <f t="shared" si="0"/>
        <v>0</v>
      </c>
      <c r="V30" s="124">
        <f t="shared" si="1"/>
        <v>0</v>
      </c>
      <c r="W30" s="125">
        <f t="shared" si="2"/>
        <v>12029032</v>
      </c>
    </row>
    <row r="31" spans="1:23" x14ac:dyDescent="0.25">
      <c r="A31" s="118">
        <v>23</v>
      </c>
      <c r="B31" s="119">
        <v>45091</v>
      </c>
      <c r="C31" s="120"/>
      <c r="D31" s="121" t="s">
        <v>275</v>
      </c>
      <c r="E31" s="122">
        <v>4800</v>
      </c>
      <c r="F31" s="169"/>
      <c r="G31" s="128"/>
      <c r="H31" s="129"/>
      <c r="I31" s="130"/>
      <c r="J31" s="131"/>
      <c r="K31" s="118"/>
      <c r="L31" s="119"/>
      <c r="M31" s="120"/>
      <c r="N31" s="123"/>
      <c r="O31" s="122"/>
      <c r="P31" s="127"/>
      <c r="Q31" s="132"/>
      <c r="R31" s="129"/>
      <c r="S31" s="130"/>
      <c r="T31" s="131"/>
      <c r="U31" s="149">
        <f t="shared" si="0"/>
        <v>0</v>
      </c>
      <c r="V31" s="124">
        <f t="shared" si="1"/>
        <v>0</v>
      </c>
      <c r="W31" s="125">
        <f t="shared" si="2"/>
        <v>12029032</v>
      </c>
    </row>
    <row r="32" spans="1:23" x14ac:dyDescent="0.25">
      <c r="A32" s="118"/>
      <c r="B32" s="119"/>
      <c r="C32" s="120"/>
      <c r="D32" s="121"/>
      <c r="E32" s="122"/>
      <c r="F32" s="169"/>
      <c r="G32" s="128"/>
      <c r="H32" s="129"/>
      <c r="I32" s="130"/>
      <c r="J32" s="131"/>
      <c r="K32" s="118"/>
      <c r="L32" s="119"/>
      <c r="M32" s="120"/>
      <c r="N32" s="123"/>
      <c r="O32" s="122"/>
      <c r="P32" s="127">
        <v>24</v>
      </c>
      <c r="Q32" s="128">
        <v>45107</v>
      </c>
      <c r="R32" s="129"/>
      <c r="S32" s="130" t="s">
        <v>275</v>
      </c>
      <c r="T32" s="131">
        <v>319704</v>
      </c>
      <c r="U32" s="149">
        <f t="shared" si="0"/>
        <v>319704</v>
      </c>
      <c r="V32" s="124">
        <f t="shared" si="1"/>
        <v>319704</v>
      </c>
      <c r="W32" s="125">
        <f t="shared" si="2"/>
        <v>12348736</v>
      </c>
    </row>
    <row r="33" spans="1:23" x14ac:dyDescent="0.25">
      <c r="A33" s="118">
        <v>25</v>
      </c>
      <c r="B33" s="119">
        <v>45099</v>
      </c>
      <c r="C33" s="120"/>
      <c r="D33" s="121" t="s">
        <v>275</v>
      </c>
      <c r="E33" s="122">
        <v>1800</v>
      </c>
      <c r="F33" s="169"/>
      <c r="G33" s="128"/>
      <c r="H33" s="129"/>
      <c r="I33" s="130"/>
      <c r="J33" s="131"/>
      <c r="K33" s="118"/>
      <c r="L33" s="119"/>
      <c r="M33" s="120"/>
      <c r="N33" s="123"/>
      <c r="O33" s="122"/>
      <c r="P33" s="127"/>
      <c r="Q33" s="132"/>
      <c r="R33" s="129"/>
      <c r="S33" s="130"/>
      <c r="T33" s="131"/>
      <c r="U33" s="149">
        <f t="shared" si="0"/>
        <v>0</v>
      </c>
      <c r="V33" s="124">
        <f t="shared" si="1"/>
        <v>0</v>
      </c>
      <c r="W33" s="125">
        <f t="shared" si="2"/>
        <v>12348736</v>
      </c>
    </row>
    <row r="34" spans="1:23" x14ac:dyDescent="0.25">
      <c r="A34" s="118"/>
      <c r="B34" s="119"/>
      <c r="C34" s="120"/>
      <c r="D34" s="121"/>
      <c r="E34" s="122"/>
      <c r="F34" s="169"/>
      <c r="G34" s="128"/>
      <c r="H34" s="129"/>
      <c r="I34" s="130"/>
      <c r="J34" s="131"/>
      <c r="K34" s="118">
        <v>26</v>
      </c>
      <c r="L34" s="119">
        <v>45100</v>
      </c>
      <c r="M34" s="120"/>
      <c r="N34" s="123" t="s">
        <v>275</v>
      </c>
      <c r="O34" s="122">
        <v>0</v>
      </c>
      <c r="P34" s="127"/>
      <c r="Q34" s="132"/>
      <c r="R34" s="129"/>
      <c r="S34" s="130"/>
      <c r="T34" s="131"/>
      <c r="U34" s="149">
        <f t="shared" si="0"/>
        <v>0</v>
      </c>
      <c r="V34" s="124">
        <f t="shared" si="1"/>
        <v>0</v>
      </c>
      <c r="W34" s="125">
        <f t="shared" si="2"/>
        <v>12348736</v>
      </c>
    </row>
    <row r="35" spans="1:23" x14ac:dyDescent="0.25">
      <c r="A35" s="118">
        <v>27</v>
      </c>
      <c r="B35" s="119">
        <v>45107</v>
      </c>
      <c r="C35" s="120"/>
      <c r="D35" s="121" t="s">
        <v>275</v>
      </c>
      <c r="E35" s="122">
        <v>1124</v>
      </c>
      <c r="F35" s="169"/>
      <c r="G35" s="128"/>
      <c r="H35" s="129"/>
      <c r="I35" s="130"/>
      <c r="J35" s="131"/>
      <c r="K35" s="118"/>
      <c r="L35" s="119"/>
      <c r="M35" s="120"/>
      <c r="N35" s="121"/>
      <c r="O35" s="122"/>
      <c r="P35" s="127"/>
      <c r="Q35" s="132"/>
      <c r="R35" s="129"/>
      <c r="S35" s="130"/>
      <c r="T35" s="131"/>
      <c r="U35" s="149">
        <f t="shared" si="0"/>
        <v>0</v>
      </c>
      <c r="V35" s="124">
        <f t="shared" si="1"/>
        <v>0</v>
      </c>
      <c r="W35" s="125">
        <f t="shared" si="2"/>
        <v>12348736</v>
      </c>
    </row>
    <row r="36" spans="1:23" x14ac:dyDescent="0.25">
      <c r="A36" s="118">
        <v>28</v>
      </c>
      <c r="B36" s="119">
        <v>45118</v>
      </c>
      <c r="C36" s="120"/>
      <c r="D36" s="121" t="s">
        <v>275</v>
      </c>
      <c r="E36" s="122">
        <v>600</v>
      </c>
      <c r="F36" s="169"/>
      <c r="G36" s="128"/>
      <c r="H36" s="129"/>
      <c r="I36" s="130"/>
      <c r="J36" s="131"/>
      <c r="K36" s="118"/>
      <c r="L36" s="119"/>
      <c r="M36" s="120"/>
      <c r="N36" s="121"/>
      <c r="O36" s="122"/>
      <c r="P36" s="127"/>
      <c r="Q36" s="132"/>
      <c r="R36" s="129"/>
      <c r="S36" s="130"/>
      <c r="T36" s="131"/>
      <c r="U36" s="149">
        <f t="shared" si="0"/>
        <v>0</v>
      </c>
      <c r="V36" s="124">
        <f t="shared" si="1"/>
        <v>0</v>
      </c>
      <c r="W36" s="125">
        <f t="shared" si="2"/>
        <v>12348736</v>
      </c>
    </row>
    <row r="37" spans="1:23" x14ac:dyDescent="0.25">
      <c r="A37" s="118"/>
      <c r="B37" s="119"/>
      <c r="C37" s="120"/>
      <c r="D37" s="121"/>
      <c r="E37" s="122"/>
      <c r="F37" s="169"/>
      <c r="G37" s="128"/>
      <c r="H37" s="129"/>
      <c r="I37" s="130"/>
      <c r="J37" s="131"/>
      <c r="K37" s="118"/>
      <c r="L37" s="119"/>
      <c r="M37" s="120"/>
      <c r="N37" s="121"/>
      <c r="O37" s="122"/>
      <c r="P37" s="127">
        <v>29</v>
      </c>
      <c r="Q37" s="128">
        <v>45126</v>
      </c>
      <c r="R37" s="129"/>
      <c r="S37" s="130" t="s">
        <v>275</v>
      </c>
      <c r="T37" s="131">
        <v>227007</v>
      </c>
      <c r="U37" s="149">
        <f t="shared" si="0"/>
        <v>227007</v>
      </c>
      <c r="V37" s="124">
        <f t="shared" si="1"/>
        <v>227007</v>
      </c>
      <c r="W37" s="125">
        <f t="shared" si="2"/>
        <v>12575743</v>
      </c>
    </row>
    <row r="38" spans="1:23" x14ac:dyDescent="0.25">
      <c r="A38" s="118"/>
      <c r="B38" s="119"/>
      <c r="C38" s="120"/>
      <c r="D38" s="121"/>
      <c r="E38" s="122"/>
      <c r="F38" s="169"/>
      <c r="G38" s="128"/>
      <c r="H38" s="129"/>
      <c r="I38" s="130"/>
      <c r="J38" s="131"/>
      <c r="K38" s="118">
        <v>30</v>
      </c>
      <c r="L38" s="119">
        <v>45127</v>
      </c>
      <c r="M38" s="120"/>
      <c r="N38" s="123" t="s">
        <v>275</v>
      </c>
      <c r="O38" s="122">
        <v>5000</v>
      </c>
      <c r="P38" s="127"/>
      <c r="Q38" s="132"/>
      <c r="R38" s="129"/>
      <c r="S38" s="130"/>
      <c r="T38" s="131"/>
      <c r="U38" s="149">
        <f t="shared" si="0"/>
        <v>5000</v>
      </c>
      <c r="V38" s="124">
        <f t="shared" si="1"/>
        <v>5000</v>
      </c>
      <c r="W38" s="125">
        <f t="shared" si="2"/>
        <v>12580743</v>
      </c>
    </row>
    <row r="39" spans="1:23" x14ac:dyDescent="0.25">
      <c r="A39" s="118"/>
      <c r="B39" s="119"/>
      <c r="C39" s="120"/>
      <c r="D39" s="121"/>
      <c r="E39" s="122"/>
      <c r="F39" s="169"/>
      <c r="G39" s="128"/>
      <c r="H39" s="129"/>
      <c r="I39" s="130"/>
      <c r="J39" s="131"/>
      <c r="K39" s="118">
        <v>31</v>
      </c>
      <c r="L39" s="119">
        <v>45128</v>
      </c>
      <c r="M39" s="120"/>
      <c r="N39" s="123" t="s">
        <v>275</v>
      </c>
      <c r="O39" s="122">
        <v>436</v>
      </c>
      <c r="P39" s="127"/>
      <c r="Q39" s="132"/>
      <c r="R39" s="129"/>
      <c r="S39" s="130"/>
      <c r="T39" s="131"/>
      <c r="U39" s="149">
        <f t="shared" si="0"/>
        <v>436</v>
      </c>
      <c r="V39" s="124">
        <f t="shared" si="1"/>
        <v>436</v>
      </c>
      <c r="W39" s="125">
        <f t="shared" si="2"/>
        <v>12581179</v>
      </c>
    </row>
    <row r="40" spans="1:23" x14ac:dyDescent="0.25">
      <c r="A40" s="127"/>
      <c r="B40" s="128"/>
      <c r="C40" s="129"/>
      <c r="D40" s="130"/>
      <c r="E40" s="131"/>
      <c r="F40" s="169"/>
      <c r="G40" s="128"/>
      <c r="H40" s="129"/>
      <c r="I40" s="130"/>
      <c r="J40" s="131"/>
      <c r="K40" s="127">
        <v>32</v>
      </c>
      <c r="L40" s="128">
        <v>45146</v>
      </c>
      <c r="M40" s="129"/>
      <c r="N40" s="133" t="s">
        <v>275</v>
      </c>
      <c r="O40" s="131">
        <v>436</v>
      </c>
      <c r="P40" s="127"/>
      <c r="Q40" s="132"/>
      <c r="R40" s="129"/>
      <c r="S40" s="130"/>
      <c r="T40" s="131"/>
      <c r="U40" s="149">
        <f t="shared" si="0"/>
        <v>436</v>
      </c>
      <c r="V40" s="124">
        <f t="shared" si="1"/>
        <v>436</v>
      </c>
      <c r="W40" s="125">
        <f t="shared" si="2"/>
        <v>12581615</v>
      </c>
    </row>
    <row r="41" spans="1:23" x14ac:dyDescent="0.25">
      <c r="A41" s="127">
        <v>33</v>
      </c>
      <c r="B41" s="128">
        <v>45147</v>
      </c>
      <c r="C41" s="129"/>
      <c r="D41" s="130" t="s">
        <v>275</v>
      </c>
      <c r="E41" s="131">
        <v>9880</v>
      </c>
      <c r="F41" s="169"/>
      <c r="G41" s="128"/>
      <c r="H41" s="129"/>
      <c r="I41" s="130"/>
      <c r="J41" s="131"/>
      <c r="K41" s="127"/>
      <c r="L41" s="128"/>
      <c r="M41" s="129"/>
      <c r="N41" s="133"/>
      <c r="O41" s="131"/>
      <c r="P41" s="127"/>
      <c r="Q41" s="132"/>
      <c r="R41" s="129"/>
      <c r="S41" s="130"/>
      <c r="T41" s="131"/>
      <c r="U41" s="149">
        <f t="shared" si="0"/>
        <v>0</v>
      </c>
      <c r="V41" s="124">
        <f t="shared" si="1"/>
        <v>0</v>
      </c>
      <c r="W41" s="125">
        <f t="shared" si="2"/>
        <v>12581615</v>
      </c>
    </row>
    <row r="42" spans="1:23" x14ac:dyDescent="0.25">
      <c r="A42" s="127">
        <v>34</v>
      </c>
      <c r="B42" s="128">
        <v>45148</v>
      </c>
      <c r="C42" s="129"/>
      <c r="D42" s="130" t="s">
        <v>275</v>
      </c>
      <c r="E42" s="131">
        <v>7400</v>
      </c>
      <c r="F42" s="169"/>
      <c r="G42" s="128"/>
      <c r="H42" s="129"/>
      <c r="I42" s="130"/>
      <c r="J42" s="131"/>
      <c r="K42" s="127"/>
      <c r="L42" s="128"/>
      <c r="M42" s="129"/>
      <c r="N42" s="133"/>
      <c r="O42" s="131"/>
      <c r="P42" s="127"/>
      <c r="Q42" s="132"/>
      <c r="R42" s="129"/>
      <c r="S42" s="130"/>
      <c r="T42" s="131"/>
      <c r="U42" s="149">
        <f t="shared" si="0"/>
        <v>0</v>
      </c>
      <c r="V42" s="124">
        <f t="shared" si="1"/>
        <v>0</v>
      </c>
      <c r="W42" s="125">
        <f t="shared" si="2"/>
        <v>12581615</v>
      </c>
    </row>
    <row r="43" spans="1:23" x14ac:dyDescent="0.25">
      <c r="A43" s="127">
        <v>35</v>
      </c>
      <c r="B43" s="128">
        <v>45152</v>
      </c>
      <c r="C43" s="129"/>
      <c r="D43" s="130"/>
      <c r="E43" s="131">
        <v>7500</v>
      </c>
      <c r="F43" s="169"/>
      <c r="G43" s="128"/>
      <c r="H43" s="129"/>
      <c r="I43" s="130"/>
      <c r="J43" s="131"/>
      <c r="K43" s="127"/>
      <c r="L43" s="128"/>
      <c r="M43" s="129"/>
      <c r="N43" s="133"/>
      <c r="O43" s="131"/>
      <c r="P43" s="127"/>
      <c r="Q43" s="132"/>
      <c r="R43" s="129"/>
      <c r="S43" s="130"/>
      <c r="T43" s="131"/>
      <c r="U43" s="149">
        <f t="shared" si="0"/>
        <v>0</v>
      </c>
      <c r="V43" s="124">
        <f t="shared" si="1"/>
        <v>0</v>
      </c>
      <c r="W43" s="125">
        <f t="shared" si="2"/>
        <v>12581615</v>
      </c>
    </row>
    <row r="44" spans="1:23" x14ac:dyDescent="0.25">
      <c r="A44" s="118">
        <v>36</v>
      </c>
      <c r="B44" s="119">
        <v>45153</v>
      </c>
      <c r="C44" s="120"/>
      <c r="D44" s="121" t="s">
        <v>275</v>
      </c>
      <c r="E44" s="122">
        <v>9900</v>
      </c>
      <c r="F44" s="168"/>
      <c r="G44" s="119"/>
      <c r="H44" s="120"/>
      <c r="I44" s="121"/>
      <c r="J44" s="122"/>
      <c r="K44" s="118"/>
      <c r="L44" s="119"/>
      <c r="M44" s="120"/>
      <c r="N44" s="123"/>
      <c r="O44" s="122"/>
      <c r="P44" s="118"/>
      <c r="Q44" s="126"/>
      <c r="R44" s="120"/>
      <c r="S44" s="121"/>
      <c r="T44" s="122"/>
      <c r="U44" s="124">
        <f t="shared" si="0"/>
        <v>0</v>
      </c>
      <c r="V44" s="124">
        <f t="shared" si="1"/>
        <v>0</v>
      </c>
      <c r="W44" s="125">
        <f t="shared" si="2"/>
        <v>12581615</v>
      </c>
    </row>
    <row r="45" spans="1:23" x14ac:dyDescent="0.25">
      <c r="A45" s="118"/>
      <c r="B45" s="119"/>
      <c r="C45" s="120"/>
      <c r="D45" s="121"/>
      <c r="E45" s="122"/>
      <c r="F45" s="168"/>
      <c r="G45" s="119"/>
      <c r="H45" s="120"/>
      <c r="I45" s="121"/>
      <c r="J45" s="122"/>
      <c r="K45" s="118">
        <v>37</v>
      </c>
      <c r="L45" s="119">
        <v>45177</v>
      </c>
      <c r="M45" s="120"/>
      <c r="N45" s="123" t="s">
        <v>275</v>
      </c>
      <c r="O45" s="122">
        <v>106489</v>
      </c>
      <c r="P45" s="118"/>
      <c r="Q45" s="126"/>
      <c r="R45" s="120"/>
      <c r="S45" s="121"/>
      <c r="T45" s="122"/>
      <c r="U45" s="124">
        <f t="shared" si="0"/>
        <v>106489</v>
      </c>
      <c r="V45" s="124">
        <f t="shared" si="1"/>
        <v>106489</v>
      </c>
      <c r="W45" s="125">
        <f t="shared" si="2"/>
        <v>12688104</v>
      </c>
    </row>
    <row r="46" spans="1:23" x14ac:dyDescent="0.25">
      <c r="A46" s="118"/>
      <c r="B46" s="119"/>
      <c r="C46" s="120"/>
      <c r="D46" s="121"/>
      <c r="E46" s="122"/>
      <c r="F46" s="168"/>
      <c r="G46" s="119"/>
      <c r="H46" s="120"/>
      <c r="I46" s="121"/>
      <c r="J46" s="122"/>
      <c r="K46" s="118"/>
      <c r="L46" s="119"/>
      <c r="M46" s="120"/>
      <c r="N46" s="123"/>
      <c r="O46" s="122"/>
      <c r="P46" s="118">
        <v>38</v>
      </c>
      <c r="Q46" s="119">
        <v>45196</v>
      </c>
      <c r="R46" s="120" t="s">
        <v>275</v>
      </c>
      <c r="S46" s="121"/>
      <c r="T46" s="122">
        <v>187259</v>
      </c>
      <c r="U46" s="124">
        <f t="shared" si="0"/>
        <v>187259</v>
      </c>
      <c r="V46" s="124">
        <f t="shared" si="1"/>
        <v>187259</v>
      </c>
      <c r="W46" s="125">
        <f t="shared" si="2"/>
        <v>12875363</v>
      </c>
    </row>
    <row r="47" spans="1:23" x14ac:dyDescent="0.25">
      <c r="A47" s="118"/>
      <c r="B47" s="119"/>
      <c r="C47" s="120"/>
      <c r="D47" s="121"/>
      <c r="E47" s="122"/>
      <c r="F47" s="168"/>
      <c r="G47" s="119"/>
      <c r="H47" s="120"/>
      <c r="I47" s="121"/>
      <c r="J47" s="122"/>
      <c r="K47" s="118"/>
      <c r="L47" s="119"/>
      <c r="M47" s="120"/>
      <c r="N47" s="123"/>
      <c r="O47" s="122"/>
      <c r="P47" s="118">
        <v>39</v>
      </c>
      <c r="Q47" s="119">
        <v>45198</v>
      </c>
      <c r="R47" s="120"/>
      <c r="S47" s="121" t="s">
        <v>275</v>
      </c>
      <c r="T47" s="122">
        <v>436</v>
      </c>
      <c r="U47" s="124">
        <f t="shared" si="0"/>
        <v>436</v>
      </c>
      <c r="V47" s="124">
        <f t="shared" si="1"/>
        <v>436</v>
      </c>
      <c r="W47" s="125">
        <f t="shared" si="2"/>
        <v>12875799</v>
      </c>
    </row>
    <row r="48" spans="1:23" x14ac:dyDescent="0.25">
      <c r="A48" s="118">
        <v>40</v>
      </c>
      <c r="B48" s="119">
        <v>45201</v>
      </c>
      <c r="C48" s="120"/>
      <c r="D48" s="121" t="s">
        <v>275</v>
      </c>
      <c r="E48" s="122">
        <v>600</v>
      </c>
      <c r="F48" s="168"/>
      <c r="G48" s="119"/>
      <c r="H48" s="120"/>
      <c r="I48" s="121"/>
      <c r="J48" s="122"/>
      <c r="K48" s="118"/>
      <c r="L48" s="119"/>
      <c r="M48" s="120"/>
      <c r="N48" s="123"/>
      <c r="O48" s="122"/>
      <c r="P48" s="118"/>
      <c r="Q48" s="126"/>
      <c r="R48" s="120"/>
      <c r="S48" s="121"/>
      <c r="T48" s="122"/>
      <c r="U48" s="124">
        <f t="shared" si="0"/>
        <v>0</v>
      </c>
      <c r="V48" s="124">
        <f t="shared" si="1"/>
        <v>0</v>
      </c>
      <c r="W48" s="125">
        <f t="shared" si="2"/>
        <v>12875799</v>
      </c>
    </row>
    <row r="49" spans="1:23" x14ac:dyDescent="0.25">
      <c r="A49" s="118">
        <v>41</v>
      </c>
      <c r="B49" s="119">
        <v>45202</v>
      </c>
      <c r="C49" s="120"/>
      <c r="D49" s="121" t="s">
        <v>275</v>
      </c>
      <c r="E49" s="122">
        <v>3398</v>
      </c>
      <c r="F49" s="168"/>
      <c r="G49" s="119"/>
      <c r="H49" s="120"/>
      <c r="I49" s="121"/>
      <c r="J49" s="122"/>
      <c r="K49" s="118"/>
      <c r="L49" s="119"/>
      <c r="M49" s="120"/>
      <c r="N49" s="123"/>
      <c r="O49" s="122"/>
      <c r="P49" s="118"/>
      <c r="Q49" s="126"/>
      <c r="R49" s="120"/>
      <c r="S49" s="121"/>
      <c r="T49" s="122"/>
      <c r="U49" s="124">
        <f t="shared" si="0"/>
        <v>0</v>
      </c>
      <c r="V49" s="124">
        <f t="shared" si="1"/>
        <v>0</v>
      </c>
      <c r="W49" s="125">
        <f t="shared" si="2"/>
        <v>12875799</v>
      </c>
    </row>
    <row r="50" spans="1:23" x14ac:dyDescent="0.25">
      <c r="A50" s="118">
        <v>42</v>
      </c>
      <c r="B50" s="119">
        <v>45205</v>
      </c>
      <c r="C50" s="120"/>
      <c r="D50" s="121" t="s">
        <v>275</v>
      </c>
      <c r="E50" s="122">
        <v>9960</v>
      </c>
      <c r="F50" s="168"/>
      <c r="G50" s="119"/>
      <c r="H50" s="120"/>
      <c r="I50" s="121"/>
      <c r="J50" s="122"/>
      <c r="K50" s="118"/>
      <c r="L50" s="119"/>
      <c r="M50" s="120"/>
      <c r="N50" s="123"/>
      <c r="O50" s="122"/>
      <c r="P50" s="118"/>
      <c r="Q50" s="126"/>
      <c r="R50" s="120"/>
      <c r="S50" s="121"/>
      <c r="T50" s="122"/>
      <c r="U50" s="124">
        <f t="shared" si="0"/>
        <v>0</v>
      </c>
      <c r="V50" s="124">
        <f t="shared" si="1"/>
        <v>0</v>
      </c>
      <c r="W50" s="125">
        <f t="shared" si="2"/>
        <v>12875799</v>
      </c>
    </row>
    <row r="51" spans="1:23" x14ac:dyDescent="0.25">
      <c r="A51" s="118">
        <v>43</v>
      </c>
      <c r="B51" s="119">
        <v>45208</v>
      </c>
      <c r="C51" s="120"/>
      <c r="D51" s="121" t="s">
        <v>275</v>
      </c>
      <c r="E51" s="122">
        <v>8310</v>
      </c>
      <c r="F51" s="168"/>
      <c r="G51" s="119"/>
      <c r="H51" s="120"/>
      <c r="I51" s="121"/>
      <c r="J51" s="122"/>
      <c r="K51" s="118"/>
      <c r="L51" s="119"/>
      <c r="M51" s="120"/>
      <c r="N51" s="123"/>
      <c r="O51" s="122"/>
      <c r="P51" s="118"/>
      <c r="Q51" s="126"/>
      <c r="R51" s="120"/>
      <c r="S51" s="121"/>
      <c r="T51" s="122"/>
      <c r="U51" s="124">
        <f t="shared" si="0"/>
        <v>0</v>
      </c>
      <c r="V51" s="124">
        <f t="shared" si="1"/>
        <v>0</v>
      </c>
      <c r="W51" s="125">
        <f t="shared" si="2"/>
        <v>12875799</v>
      </c>
    </row>
    <row r="52" spans="1:23" x14ac:dyDescent="0.25">
      <c r="A52" s="118">
        <v>44</v>
      </c>
      <c r="B52" s="119">
        <v>45209</v>
      </c>
      <c r="C52" s="120"/>
      <c r="D52" s="121" t="s">
        <v>275</v>
      </c>
      <c r="E52" s="122">
        <v>413</v>
      </c>
      <c r="F52" s="168"/>
      <c r="G52" s="119"/>
      <c r="H52" s="120"/>
      <c r="I52" s="121"/>
      <c r="J52" s="122"/>
      <c r="K52" s="118"/>
      <c r="L52" s="119"/>
      <c r="M52" s="120"/>
      <c r="N52" s="123"/>
      <c r="O52" s="122"/>
      <c r="P52" s="118"/>
      <c r="Q52" s="126"/>
      <c r="R52" s="120"/>
      <c r="S52" s="121"/>
      <c r="T52" s="122"/>
      <c r="U52" s="124">
        <f t="shared" si="0"/>
        <v>0</v>
      </c>
      <c r="V52" s="124">
        <f t="shared" si="1"/>
        <v>0</v>
      </c>
      <c r="W52" s="125">
        <f t="shared" si="2"/>
        <v>12875799</v>
      </c>
    </row>
    <row r="53" spans="1:23" x14ac:dyDescent="0.25">
      <c r="A53" s="118"/>
      <c r="B53" s="119"/>
      <c r="C53" s="120"/>
      <c r="D53" s="121"/>
      <c r="E53" s="122"/>
      <c r="F53" s="168"/>
      <c r="G53" s="119"/>
      <c r="H53" s="120"/>
      <c r="I53" s="121"/>
      <c r="J53" s="122"/>
      <c r="K53" s="118"/>
      <c r="L53" s="119"/>
      <c r="M53" s="120"/>
      <c r="N53" s="123"/>
      <c r="O53" s="122"/>
      <c r="P53" s="118">
        <v>45</v>
      </c>
      <c r="Q53" s="119">
        <v>45211</v>
      </c>
      <c r="R53" s="120"/>
      <c r="S53" s="121" t="s">
        <v>275</v>
      </c>
      <c r="T53" s="122">
        <v>-9960</v>
      </c>
      <c r="U53" s="124">
        <f t="shared" si="0"/>
        <v>-9960</v>
      </c>
      <c r="V53" s="124">
        <f t="shared" si="1"/>
        <v>-9960</v>
      </c>
      <c r="W53" s="125">
        <f t="shared" si="2"/>
        <v>12865839</v>
      </c>
    </row>
    <row r="54" spans="1:23" x14ac:dyDescent="0.25">
      <c r="A54" s="118"/>
      <c r="B54" s="119"/>
      <c r="C54" s="120"/>
      <c r="D54" s="121"/>
      <c r="E54" s="122"/>
      <c r="F54" s="168"/>
      <c r="G54" s="119"/>
      <c r="H54" s="120"/>
      <c r="I54" s="121"/>
      <c r="J54" s="122"/>
      <c r="K54" s="118"/>
      <c r="L54" s="119"/>
      <c r="M54" s="120"/>
      <c r="N54" s="123"/>
      <c r="O54" s="122"/>
      <c r="P54" s="118">
        <v>46</v>
      </c>
      <c r="Q54" s="119">
        <v>45212</v>
      </c>
      <c r="R54" s="120"/>
      <c r="S54" s="121" t="s">
        <v>275</v>
      </c>
      <c r="T54" s="122">
        <v>-5840</v>
      </c>
      <c r="U54" s="124">
        <f t="shared" si="0"/>
        <v>-5840</v>
      </c>
      <c r="V54" s="124">
        <f t="shared" si="1"/>
        <v>-5840</v>
      </c>
      <c r="W54" s="125">
        <f t="shared" si="2"/>
        <v>12859999</v>
      </c>
    </row>
    <row r="55" spans="1:23" x14ac:dyDescent="0.25">
      <c r="A55" s="118"/>
      <c r="B55" s="119"/>
      <c r="C55" s="120"/>
      <c r="D55" s="121"/>
      <c r="E55" s="122"/>
      <c r="F55" s="168"/>
      <c r="G55" s="119"/>
      <c r="H55" s="120"/>
      <c r="I55" s="121"/>
      <c r="J55" s="122"/>
      <c r="K55" s="118"/>
      <c r="L55" s="119"/>
      <c r="M55" s="120"/>
      <c r="N55" s="123"/>
      <c r="O55" s="122"/>
      <c r="P55" s="118">
        <v>47</v>
      </c>
      <c r="Q55" s="119">
        <v>45217</v>
      </c>
      <c r="R55" s="120"/>
      <c r="S55" s="121" t="s">
        <v>275</v>
      </c>
      <c r="T55" s="122">
        <v>9960</v>
      </c>
      <c r="U55" s="124">
        <f t="shared" si="0"/>
        <v>9960</v>
      </c>
      <c r="V55" s="124">
        <f t="shared" si="1"/>
        <v>9960</v>
      </c>
      <c r="W55" s="125">
        <f t="shared" si="2"/>
        <v>12869959</v>
      </c>
    </row>
    <row r="56" spans="1:23" x14ac:dyDescent="0.25">
      <c r="A56" s="118">
        <v>48</v>
      </c>
      <c r="B56" s="119">
        <v>45222</v>
      </c>
      <c r="C56" s="120"/>
      <c r="D56" s="121" t="s">
        <v>275</v>
      </c>
      <c r="E56" s="122">
        <v>7063</v>
      </c>
      <c r="F56" s="168"/>
      <c r="G56" s="119"/>
      <c r="H56" s="120"/>
      <c r="I56" s="121"/>
      <c r="J56" s="122"/>
      <c r="K56" s="118"/>
      <c r="L56" s="119"/>
      <c r="M56" s="120"/>
      <c r="N56" s="123"/>
      <c r="O56" s="122"/>
      <c r="P56" s="118"/>
      <c r="Q56" s="119"/>
      <c r="R56" s="120"/>
      <c r="S56" s="121"/>
      <c r="T56" s="122"/>
      <c r="U56" s="124">
        <f t="shared" si="0"/>
        <v>0</v>
      </c>
      <c r="V56" s="124">
        <f t="shared" si="1"/>
        <v>0</v>
      </c>
      <c r="W56" s="125">
        <f t="shared" si="2"/>
        <v>12869959</v>
      </c>
    </row>
    <row r="57" spans="1:23" x14ac:dyDescent="0.25">
      <c r="A57" s="118"/>
      <c r="B57" s="119"/>
      <c r="C57" s="120"/>
      <c r="D57" s="121"/>
      <c r="E57" s="122"/>
      <c r="F57" s="168"/>
      <c r="G57" s="119"/>
      <c r="H57" s="120"/>
      <c r="I57" s="121"/>
      <c r="J57" s="122"/>
      <c r="K57" s="118"/>
      <c r="L57" s="119"/>
      <c r="M57" s="120"/>
      <c r="N57" s="123"/>
      <c r="O57" s="122"/>
      <c r="P57" s="118">
        <v>49</v>
      </c>
      <c r="Q57" s="119">
        <v>45230</v>
      </c>
      <c r="R57" s="120"/>
      <c r="S57" s="121" t="s">
        <v>275</v>
      </c>
      <c r="T57" s="122">
        <v>-4418</v>
      </c>
      <c r="U57" s="124">
        <f t="shared" si="0"/>
        <v>-4418</v>
      </c>
      <c r="V57" s="124">
        <f t="shared" si="1"/>
        <v>-4418</v>
      </c>
      <c r="W57" s="125">
        <f t="shared" si="2"/>
        <v>12865541</v>
      </c>
    </row>
    <row r="58" spans="1:23" x14ac:dyDescent="0.25">
      <c r="A58" s="118"/>
      <c r="B58" s="119"/>
      <c r="C58" s="120"/>
      <c r="D58" s="121"/>
      <c r="E58" s="122"/>
      <c r="F58" s="168"/>
      <c r="G58" s="119"/>
      <c r="H58" s="120"/>
      <c r="I58" s="121"/>
      <c r="J58" s="122"/>
      <c r="K58" s="118">
        <v>50</v>
      </c>
      <c r="L58" s="119">
        <v>45239</v>
      </c>
      <c r="M58" s="120"/>
      <c r="N58" s="123" t="s">
        <v>275</v>
      </c>
      <c r="O58" s="122">
        <v>35062</v>
      </c>
      <c r="P58" s="118"/>
      <c r="Q58" s="119"/>
      <c r="R58" s="120"/>
      <c r="S58" s="121"/>
      <c r="T58" s="122"/>
      <c r="U58" s="124">
        <f t="shared" si="0"/>
        <v>35062</v>
      </c>
      <c r="V58" s="124">
        <f t="shared" si="1"/>
        <v>35062</v>
      </c>
      <c r="W58" s="125">
        <f t="shared" si="2"/>
        <v>12900603</v>
      </c>
    </row>
    <row r="59" spans="1:23" x14ac:dyDescent="0.25">
      <c r="A59" s="118"/>
      <c r="B59" s="119"/>
      <c r="C59" s="120"/>
      <c r="D59" s="121"/>
      <c r="E59" s="122"/>
      <c r="F59" s="168"/>
      <c r="G59" s="119"/>
      <c r="H59" s="120"/>
      <c r="I59" s="121"/>
      <c r="J59" s="122"/>
      <c r="K59" s="118">
        <v>51</v>
      </c>
      <c r="L59" s="119">
        <v>45243</v>
      </c>
      <c r="M59" s="120"/>
      <c r="N59" s="123" t="s">
        <v>275</v>
      </c>
      <c r="O59" s="122">
        <v>8160</v>
      </c>
      <c r="P59" s="118"/>
      <c r="Q59" s="119"/>
      <c r="R59" s="120"/>
      <c r="S59" s="121"/>
      <c r="T59" s="122"/>
      <c r="U59" s="124">
        <f t="shared" si="0"/>
        <v>8160</v>
      </c>
      <c r="V59" s="124">
        <f t="shared" si="1"/>
        <v>8160</v>
      </c>
      <c r="W59" s="125">
        <f t="shared" si="2"/>
        <v>12908763</v>
      </c>
    </row>
    <row r="60" spans="1:23" x14ac:dyDescent="0.25">
      <c r="A60" s="118">
        <v>52</v>
      </c>
      <c r="B60" s="119">
        <v>45244</v>
      </c>
      <c r="C60" s="120"/>
      <c r="D60" s="121" t="s">
        <v>275</v>
      </c>
      <c r="E60" s="122">
        <v>4800</v>
      </c>
      <c r="F60" s="168"/>
      <c r="G60" s="119"/>
      <c r="H60" s="120"/>
      <c r="I60" s="121"/>
      <c r="J60" s="122"/>
      <c r="K60" s="118"/>
      <c r="L60" s="119"/>
      <c r="M60" s="120"/>
      <c r="N60" s="123"/>
      <c r="O60" s="122"/>
      <c r="P60" s="118"/>
      <c r="Q60" s="119"/>
      <c r="R60" s="120"/>
      <c r="S60" s="121"/>
      <c r="T60" s="122"/>
      <c r="U60" s="124">
        <f t="shared" si="0"/>
        <v>0</v>
      </c>
      <c r="V60" s="124">
        <f t="shared" si="1"/>
        <v>0</v>
      </c>
      <c r="W60" s="125">
        <f t="shared" si="2"/>
        <v>12908763</v>
      </c>
    </row>
    <row r="61" spans="1:23" x14ac:dyDescent="0.25">
      <c r="A61" s="118"/>
      <c r="B61" s="119"/>
      <c r="C61" s="120"/>
      <c r="D61" s="121"/>
      <c r="E61" s="122"/>
      <c r="F61" s="168"/>
      <c r="G61" s="119"/>
      <c r="H61" s="120"/>
      <c r="I61" s="121"/>
      <c r="J61" s="122"/>
      <c r="K61" s="118">
        <v>53</v>
      </c>
      <c r="L61" s="119">
        <v>45245</v>
      </c>
      <c r="M61" s="120"/>
      <c r="N61" s="123" t="s">
        <v>275</v>
      </c>
      <c r="O61" s="122">
        <v>9960</v>
      </c>
      <c r="P61" s="118"/>
      <c r="Q61" s="119"/>
      <c r="R61" s="120"/>
      <c r="S61" s="121"/>
      <c r="T61" s="122"/>
      <c r="U61" s="124">
        <f t="shared" si="0"/>
        <v>9960</v>
      </c>
      <c r="V61" s="124">
        <f t="shared" si="1"/>
        <v>9960</v>
      </c>
      <c r="W61" s="125">
        <f t="shared" si="2"/>
        <v>12918723</v>
      </c>
    </row>
    <row r="62" spans="1:23" x14ac:dyDescent="0.25">
      <c r="A62" s="118"/>
      <c r="B62" s="119"/>
      <c r="C62" s="120"/>
      <c r="D62" s="121"/>
      <c r="E62" s="122"/>
      <c r="F62" s="168"/>
      <c r="G62" s="119"/>
      <c r="H62" s="120"/>
      <c r="I62" s="121"/>
      <c r="J62" s="122"/>
      <c r="K62" s="118">
        <v>54</v>
      </c>
      <c r="L62" s="119">
        <v>45246</v>
      </c>
      <c r="M62" s="120"/>
      <c r="N62" s="123" t="s">
        <v>275</v>
      </c>
      <c r="O62" s="122">
        <v>9961</v>
      </c>
      <c r="P62" s="118"/>
      <c r="Q62" s="119"/>
      <c r="R62" s="120"/>
      <c r="S62" s="121"/>
      <c r="T62" s="122"/>
      <c r="U62" s="124">
        <v>9960</v>
      </c>
      <c r="V62" s="124">
        <v>9960</v>
      </c>
      <c r="W62" s="125">
        <f t="shared" si="2"/>
        <v>12928683</v>
      </c>
    </row>
    <row r="63" spans="1:23" x14ac:dyDescent="0.25">
      <c r="A63" s="118"/>
      <c r="B63" s="119"/>
      <c r="C63" s="120"/>
      <c r="D63" s="121"/>
      <c r="E63" s="122"/>
      <c r="F63" s="168"/>
      <c r="G63" s="119"/>
      <c r="H63" s="120"/>
      <c r="I63" s="121"/>
      <c r="J63" s="122"/>
      <c r="K63" s="118">
        <v>55</v>
      </c>
      <c r="L63" s="119">
        <v>45250</v>
      </c>
      <c r="M63" s="120"/>
      <c r="N63" s="123" t="s">
        <v>275</v>
      </c>
      <c r="O63" s="122">
        <v>9962</v>
      </c>
      <c r="P63" s="118"/>
      <c r="Q63" s="119"/>
      <c r="R63" s="120"/>
      <c r="S63" s="121"/>
      <c r="T63" s="122"/>
      <c r="U63" s="124">
        <v>9960</v>
      </c>
      <c r="V63" s="124">
        <v>9960</v>
      </c>
      <c r="W63" s="125">
        <f t="shared" si="2"/>
        <v>12938643</v>
      </c>
    </row>
    <row r="64" spans="1:23" x14ac:dyDescent="0.25">
      <c r="A64" s="118"/>
      <c r="B64" s="119"/>
      <c r="C64" s="120"/>
      <c r="D64" s="121"/>
      <c r="E64" s="122"/>
      <c r="F64" s="168"/>
      <c r="G64" s="119"/>
      <c r="H64" s="120"/>
      <c r="I64" s="121"/>
      <c r="J64" s="122"/>
      <c r="K64" s="118">
        <v>56</v>
      </c>
      <c r="L64" s="119">
        <v>45251</v>
      </c>
      <c r="M64" s="120"/>
      <c r="N64" s="123" t="s">
        <v>275</v>
      </c>
      <c r="O64" s="122">
        <v>9963</v>
      </c>
      <c r="P64" s="118"/>
      <c r="Q64" s="119"/>
      <c r="R64" s="120"/>
      <c r="S64" s="121"/>
      <c r="T64" s="122"/>
      <c r="U64" s="124">
        <v>9960</v>
      </c>
      <c r="V64" s="124">
        <v>9960</v>
      </c>
      <c r="W64" s="125">
        <f t="shared" si="2"/>
        <v>12948603</v>
      </c>
    </row>
    <row r="65" spans="1:23" x14ac:dyDescent="0.25">
      <c r="A65" s="118"/>
      <c r="B65" s="119"/>
      <c r="C65" s="120"/>
      <c r="D65" s="121"/>
      <c r="E65" s="122"/>
      <c r="F65" s="168"/>
      <c r="G65" s="119"/>
      <c r="H65" s="120"/>
      <c r="I65" s="121"/>
      <c r="J65" s="122"/>
      <c r="K65" s="118">
        <v>57</v>
      </c>
      <c r="L65" s="119">
        <v>45252</v>
      </c>
      <c r="M65" s="120"/>
      <c r="N65" s="123" t="s">
        <v>275</v>
      </c>
      <c r="O65" s="122">
        <v>5365</v>
      </c>
      <c r="P65" s="118"/>
      <c r="Q65" s="119"/>
      <c r="R65" s="120"/>
      <c r="S65" s="121"/>
      <c r="T65" s="122"/>
      <c r="U65" s="124">
        <f t="shared" si="0"/>
        <v>5365</v>
      </c>
      <c r="V65" s="124">
        <f t="shared" si="1"/>
        <v>5365</v>
      </c>
      <c r="W65" s="125">
        <f t="shared" si="2"/>
        <v>12953968</v>
      </c>
    </row>
    <row r="66" spans="1:23" x14ac:dyDescent="0.25">
      <c r="A66" s="118"/>
      <c r="B66" s="119"/>
      <c r="C66" s="120"/>
      <c r="D66" s="121"/>
      <c r="E66" s="122"/>
      <c r="F66" s="168"/>
      <c r="G66" s="119"/>
      <c r="H66" s="120"/>
      <c r="I66" s="121"/>
      <c r="J66" s="122"/>
      <c r="K66" s="118">
        <v>58</v>
      </c>
      <c r="L66" s="119">
        <v>45253</v>
      </c>
      <c r="M66" s="120"/>
      <c r="N66" s="123" t="s">
        <v>275</v>
      </c>
      <c r="O66" s="122">
        <v>16410</v>
      </c>
      <c r="P66" s="118"/>
      <c r="Q66" s="119"/>
      <c r="R66" s="120"/>
      <c r="S66" s="121"/>
      <c r="T66" s="122"/>
      <c r="U66" s="124">
        <f t="shared" si="0"/>
        <v>16410</v>
      </c>
      <c r="V66" s="124">
        <f t="shared" si="1"/>
        <v>16410</v>
      </c>
      <c r="W66" s="125">
        <f t="shared" si="2"/>
        <v>12970378</v>
      </c>
    </row>
    <row r="67" spans="1:23" x14ac:dyDescent="0.25">
      <c r="A67" s="118"/>
      <c r="B67" s="119"/>
      <c r="C67" s="120"/>
      <c r="D67" s="121"/>
      <c r="E67" s="122"/>
      <c r="F67" s="168"/>
      <c r="G67" s="119"/>
      <c r="H67" s="120"/>
      <c r="I67" s="121"/>
      <c r="J67" s="122"/>
      <c r="K67" s="118">
        <v>59</v>
      </c>
      <c r="L67" s="119">
        <v>45254</v>
      </c>
      <c r="M67" s="120"/>
      <c r="N67" s="123" t="s">
        <v>275</v>
      </c>
      <c r="O67" s="122">
        <v>8360</v>
      </c>
      <c r="P67" s="118"/>
      <c r="Q67" s="119"/>
      <c r="R67" s="120"/>
      <c r="S67" s="121"/>
      <c r="T67" s="122"/>
      <c r="U67" s="124">
        <f t="shared" si="0"/>
        <v>8360</v>
      </c>
      <c r="V67" s="124">
        <f t="shared" si="1"/>
        <v>8360</v>
      </c>
      <c r="W67" s="125">
        <f t="shared" si="2"/>
        <v>12978738</v>
      </c>
    </row>
    <row r="68" spans="1:23" x14ac:dyDescent="0.25">
      <c r="A68" s="118">
        <v>60</v>
      </c>
      <c r="B68" s="119">
        <v>45257</v>
      </c>
      <c r="C68" s="120"/>
      <c r="D68" s="121" t="s">
        <v>275</v>
      </c>
      <c r="E68" s="122">
        <v>9960</v>
      </c>
      <c r="F68" s="168"/>
      <c r="G68" s="119"/>
      <c r="H68" s="120"/>
      <c r="I68" s="121"/>
      <c r="J68" s="122"/>
      <c r="K68" s="118"/>
      <c r="L68" s="119"/>
      <c r="M68" s="120"/>
      <c r="N68" s="123"/>
      <c r="O68" s="122"/>
      <c r="P68" s="118"/>
      <c r="Q68" s="119"/>
      <c r="R68" s="120"/>
      <c r="S68" s="121"/>
      <c r="T68" s="122"/>
      <c r="U68" s="124">
        <f t="shared" si="0"/>
        <v>0</v>
      </c>
      <c r="V68" s="124">
        <f t="shared" si="1"/>
        <v>0</v>
      </c>
      <c r="W68" s="125">
        <f t="shared" si="2"/>
        <v>12978738</v>
      </c>
    </row>
    <row r="69" spans="1:23" x14ac:dyDescent="0.25">
      <c r="A69" s="118">
        <v>61</v>
      </c>
      <c r="B69" s="119"/>
      <c r="C69" s="120"/>
      <c r="D69" s="121"/>
      <c r="E69" s="122"/>
      <c r="F69" s="168"/>
      <c r="G69" s="119"/>
      <c r="H69" s="120"/>
      <c r="I69" s="121"/>
      <c r="J69" s="122"/>
      <c r="K69" s="118"/>
      <c r="L69" s="119"/>
      <c r="M69" s="120"/>
      <c r="N69" s="123"/>
      <c r="O69" s="122"/>
      <c r="P69" s="118">
        <v>61</v>
      </c>
      <c r="Q69" s="119">
        <v>45259</v>
      </c>
      <c r="R69" s="120"/>
      <c r="S69" s="121" t="s">
        <v>275</v>
      </c>
      <c r="T69" s="122">
        <v>97670</v>
      </c>
      <c r="U69" s="124">
        <f t="shared" si="0"/>
        <v>97670</v>
      </c>
      <c r="V69" s="124">
        <f t="shared" si="1"/>
        <v>97670</v>
      </c>
      <c r="W69" s="125">
        <f t="shared" si="2"/>
        <v>13076408</v>
      </c>
    </row>
    <row r="70" spans="1:23" x14ac:dyDescent="0.25">
      <c r="A70" s="118"/>
      <c r="B70" s="119"/>
      <c r="C70" s="120"/>
      <c r="D70" s="121"/>
      <c r="E70" s="122"/>
      <c r="F70" s="168"/>
      <c r="G70" s="119"/>
      <c r="H70" s="120"/>
      <c r="I70" s="121"/>
      <c r="J70" s="122"/>
      <c r="K70" s="118"/>
      <c r="L70" s="119"/>
      <c r="M70" s="120"/>
      <c r="N70" s="123"/>
      <c r="O70" s="122"/>
      <c r="P70" s="118">
        <v>62</v>
      </c>
      <c r="Q70" s="119">
        <v>45260</v>
      </c>
      <c r="R70" s="120"/>
      <c r="S70" s="121" t="s">
        <v>275</v>
      </c>
      <c r="T70" s="122">
        <v>11819</v>
      </c>
      <c r="U70" s="124">
        <f t="shared" si="0"/>
        <v>11819</v>
      </c>
      <c r="V70" s="124">
        <f t="shared" si="1"/>
        <v>11819</v>
      </c>
      <c r="W70" s="125">
        <f t="shared" si="2"/>
        <v>13088227</v>
      </c>
    </row>
    <row r="71" spans="1:23" x14ac:dyDescent="0.25">
      <c r="A71" s="118"/>
      <c r="B71" s="119"/>
      <c r="C71" s="120"/>
      <c r="D71" s="121"/>
      <c r="E71" s="122"/>
      <c r="F71" s="168"/>
      <c r="G71" s="119"/>
      <c r="H71" s="120"/>
      <c r="I71" s="121"/>
      <c r="J71" s="122"/>
      <c r="K71" s="118"/>
      <c r="L71" s="119"/>
      <c r="M71" s="120"/>
      <c r="N71" s="123"/>
      <c r="O71" s="122"/>
      <c r="P71" s="118">
        <v>63</v>
      </c>
      <c r="Q71" s="119">
        <v>45266</v>
      </c>
      <c r="R71" s="120"/>
      <c r="S71" s="121" t="s">
        <v>275</v>
      </c>
      <c r="T71" s="122">
        <v>514900</v>
      </c>
      <c r="U71" s="124">
        <f t="shared" si="0"/>
        <v>514900</v>
      </c>
      <c r="V71" s="124">
        <f t="shared" si="1"/>
        <v>514900</v>
      </c>
      <c r="W71" s="125">
        <f t="shared" si="2"/>
        <v>13603127</v>
      </c>
    </row>
    <row r="72" spans="1:23" x14ac:dyDescent="0.25">
      <c r="A72" s="118"/>
      <c r="B72" s="119"/>
      <c r="C72" s="120"/>
      <c r="D72" s="121"/>
      <c r="E72" s="122"/>
      <c r="F72" s="168"/>
      <c r="G72" s="119"/>
      <c r="H72" s="120"/>
      <c r="I72" s="121"/>
      <c r="J72" s="122"/>
      <c r="K72" s="118"/>
      <c r="L72" s="119"/>
      <c r="M72" s="120"/>
      <c r="N72" s="123"/>
      <c r="O72" s="122"/>
      <c r="P72" s="118">
        <v>64</v>
      </c>
      <c r="Q72" s="119">
        <v>45267</v>
      </c>
      <c r="R72" s="120"/>
      <c r="S72" s="121" t="s">
        <v>275</v>
      </c>
      <c r="T72" s="122">
        <v>4616</v>
      </c>
      <c r="U72" s="124">
        <f t="shared" si="0"/>
        <v>4616</v>
      </c>
      <c r="V72" s="124">
        <f t="shared" si="1"/>
        <v>4616</v>
      </c>
      <c r="W72" s="125">
        <f t="shared" si="2"/>
        <v>13607743</v>
      </c>
    </row>
    <row r="73" spans="1:23" x14ac:dyDescent="0.25">
      <c r="A73" s="118">
        <v>65</v>
      </c>
      <c r="B73" s="119">
        <v>45268</v>
      </c>
      <c r="C73" s="120"/>
      <c r="D73" s="121" t="s">
        <v>275</v>
      </c>
      <c r="E73" s="122">
        <v>6900</v>
      </c>
      <c r="F73" s="168"/>
      <c r="G73" s="119"/>
      <c r="H73" s="120"/>
      <c r="I73" s="121"/>
      <c r="J73" s="122"/>
      <c r="K73" s="118"/>
      <c r="L73" s="119"/>
      <c r="M73" s="120"/>
      <c r="N73" s="123"/>
      <c r="O73" s="122"/>
      <c r="P73" s="118"/>
      <c r="Q73" s="119"/>
      <c r="R73" s="120"/>
      <c r="S73" s="121"/>
      <c r="T73" s="122"/>
      <c r="U73" s="124">
        <f t="shared" ref="U73:U82" si="3">SUM(J73+O73+T73)</f>
        <v>0</v>
      </c>
      <c r="V73" s="124">
        <f t="shared" ref="V73:V82" si="4">SUM(J73+O73+T73)</f>
        <v>0</v>
      </c>
      <c r="W73" s="125">
        <f t="shared" ref="W73:W82" si="5">SUM(W72+V73)</f>
        <v>13607743</v>
      </c>
    </row>
    <row r="74" spans="1:23" x14ac:dyDescent="0.25">
      <c r="A74" s="118"/>
      <c r="B74" s="119"/>
      <c r="C74" s="120"/>
      <c r="D74" s="121"/>
      <c r="E74" s="122"/>
      <c r="F74" s="168"/>
      <c r="G74" s="119"/>
      <c r="H74" s="120"/>
      <c r="I74" s="121"/>
      <c r="J74" s="122"/>
      <c r="K74" s="118"/>
      <c r="L74" s="119"/>
      <c r="M74" s="120"/>
      <c r="N74" s="123"/>
      <c r="O74" s="122"/>
      <c r="P74" s="118">
        <v>66</v>
      </c>
      <c r="Q74" s="119">
        <v>45271</v>
      </c>
      <c r="R74" s="120"/>
      <c r="S74" s="121" t="s">
        <v>275</v>
      </c>
      <c r="T74" s="122">
        <v>8097</v>
      </c>
      <c r="U74" s="124">
        <f t="shared" si="3"/>
        <v>8097</v>
      </c>
      <c r="V74" s="124">
        <f t="shared" si="4"/>
        <v>8097</v>
      </c>
      <c r="W74" s="125">
        <f t="shared" si="5"/>
        <v>13615840</v>
      </c>
    </row>
    <row r="75" spans="1:23" x14ac:dyDescent="0.25">
      <c r="A75" s="118"/>
      <c r="B75" s="119"/>
      <c r="C75" s="120"/>
      <c r="D75" s="121"/>
      <c r="E75" s="122"/>
      <c r="F75" s="168"/>
      <c r="G75" s="119"/>
      <c r="H75" s="120"/>
      <c r="I75" s="121"/>
      <c r="J75" s="122"/>
      <c r="K75" s="118"/>
      <c r="L75" s="119"/>
      <c r="M75" s="120"/>
      <c r="N75" s="123"/>
      <c r="O75" s="122"/>
      <c r="P75" s="118">
        <v>67</v>
      </c>
      <c r="Q75" s="119">
        <v>45274</v>
      </c>
      <c r="R75" s="120" t="s">
        <v>275</v>
      </c>
      <c r="S75" s="121"/>
      <c r="T75" s="122">
        <v>55873</v>
      </c>
      <c r="U75" s="124">
        <f t="shared" si="3"/>
        <v>55873</v>
      </c>
      <c r="V75" s="124">
        <f t="shared" si="4"/>
        <v>55873</v>
      </c>
      <c r="W75" s="125">
        <f t="shared" si="5"/>
        <v>13671713</v>
      </c>
    </row>
    <row r="76" spans="1:23" x14ac:dyDescent="0.25">
      <c r="A76" s="118">
        <v>68</v>
      </c>
      <c r="B76" s="119">
        <v>45275</v>
      </c>
      <c r="C76" s="120"/>
      <c r="D76" s="121" t="s">
        <v>275</v>
      </c>
      <c r="E76" s="122">
        <v>665920</v>
      </c>
      <c r="F76" s="168"/>
      <c r="G76" s="119"/>
      <c r="H76" s="120"/>
      <c r="I76" s="121"/>
      <c r="J76" s="122"/>
      <c r="K76" s="118"/>
      <c r="L76" s="119"/>
      <c r="M76" s="120"/>
      <c r="N76" s="123"/>
      <c r="O76" s="122"/>
      <c r="P76" s="118"/>
      <c r="Q76" s="119"/>
      <c r="R76" s="120"/>
      <c r="S76" s="121"/>
      <c r="T76" s="122"/>
      <c r="U76" s="124">
        <f t="shared" si="3"/>
        <v>0</v>
      </c>
      <c r="V76" s="124">
        <f t="shared" si="4"/>
        <v>0</v>
      </c>
      <c r="W76" s="125">
        <f t="shared" si="5"/>
        <v>13671713</v>
      </c>
    </row>
    <row r="77" spans="1:23" x14ac:dyDescent="0.25">
      <c r="A77" s="118"/>
      <c r="B77" s="119"/>
      <c r="C77" s="120"/>
      <c r="D77" s="121"/>
      <c r="E77" s="122"/>
      <c r="F77" s="168"/>
      <c r="G77" s="119"/>
      <c r="H77" s="120"/>
      <c r="I77" s="121"/>
      <c r="J77" s="122"/>
      <c r="K77" s="118">
        <v>69</v>
      </c>
      <c r="L77" s="119">
        <v>45279</v>
      </c>
      <c r="M77" s="120"/>
      <c r="N77" s="123" t="s">
        <v>275</v>
      </c>
      <c r="O77" s="122">
        <v>200</v>
      </c>
      <c r="P77" s="118"/>
      <c r="Q77" s="119"/>
      <c r="R77" s="120"/>
      <c r="S77" s="121"/>
      <c r="T77" s="122"/>
      <c r="U77" s="124">
        <f t="shared" si="3"/>
        <v>200</v>
      </c>
      <c r="V77" s="124">
        <f t="shared" si="4"/>
        <v>200</v>
      </c>
      <c r="W77" s="125">
        <f t="shared" si="5"/>
        <v>13671913</v>
      </c>
    </row>
    <row r="78" spans="1:23" x14ac:dyDescent="0.25">
      <c r="A78" s="118"/>
      <c r="B78" s="119"/>
      <c r="C78" s="120"/>
      <c r="D78" s="121"/>
      <c r="E78" s="122"/>
      <c r="F78" s="168"/>
      <c r="G78" s="119"/>
      <c r="H78" s="120"/>
      <c r="I78" s="121"/>
      <c r="J78" s="122"/>
      <c r="K78" s="118">
        <v>69</v>
      </c>
      <c r="L78" s="119">
        <v>45279</v>
      </c>
      <c r="M78" s="120"/>
      <c r="N78" s="123" t="s">
        <v>275</v>
      </c>
      <c r="O78" s="122">
        <v>16144</v>
      </c>
      <c r="P78" s="118"/>
      <c r="Q78" s="119"/>
      <c r="R78" s="120"/>
      <c r="S78" s="121"/>
      <c r="T78" s="122"/>
      <c r="U78" s="124">
        <f t="shared" si="3"/>
        <v>16144</v>
      </c>
      <c r="V78" s="124">
        <f t="shared" si="4"/>
        <v>16144</v>
      </c>
      <c r="W78" s="125">
        <f t="shared" si="5"/>
        <v>13688057</v>
      </c>
    </row>
    <row r="79" spans="1:23" x14ac:dyDescent="0.25">
      <c r="A79" s="118"/>
      <c r="B79" s="119"/>
      <c r="C79" s="120"/>
      <c r="D79" s="121"/>
      <c r="E79" s="122"/>
      <c r="F79" s="168"/>
      <c r="G79" s="119"/>
      <c r="H79" s="120"/>
      <c r="I79" s="121"/>
      <c r="J79" s="122"/>
      <c r="K79" s="118">
        <v>70</v>
      </c>
      <c r="L79" s="119">
        <v>45280</v>
      </c>
      <c r="M79" s="120"/>
      <c r="N79" s="123" t="s">
        <v>275</v>
      </c>
      <c r="O79" s="122">
        <v>4406</v>
      </c>
      <c r="P79" s="118"/>
      <c r="Q79" s="119"/>
      <c r="R79" s="120"/>
      <c r="S79" s="121"/>
      <c r="T79" s="122"/>
      <c r="U79" s="124">
        <f t="shared" si="3"/>
        <v>4406</v>
      </c>
      <c r="V79" s="124">
        <f t="shared" si="4"/>
        <v>4406</v>
      </c>
      <c r="W79" s="125">
        <f t="shared" si="5"/>
        <v>13692463</v>
      </c>
    </row>
    <row r="80" spans="1:23" x14ac:dyDescent="0.25">
      <c r="A80" s="118">
        <v>71</v>
      </c>
      <c r="B80" s="119">
        <v>45281</v>
      </c>
      <c r="C80" s="120"/>
      <c r="D80" s="121" t="s">
        <v>275</v>
      </c>
      <c r="E80" s="122">
        <v>8598</v>
      </c>
      <c r="F80" s="168"/>
      <c r="G80" s="119"/>
      <c r="H80" s="120"/>
      <c r="I80" s="121"/>
      <c r="J80" s="122"/>
      <c r="K80" s="118"/>
      <c r="L80" s="119"/>
      <c r="M80" s="120"/>
      <c r="N80" s="123"/>
      <c r="O80" s="122"/>
      <c r="P80" s="118"/>
      <c r="Q80" s="119"/>
      <c r="R80" s="120"/>
      <c r="S80" s="121"/>
      <c r="T80" s="122"/>
      <c r="U80" s="124">
        <f t="shared" si="3"/>
        <v>0</v>
      </c>
      <c r="V80" s="124">
        <f t="shared" si="4"/>
        <v>0</v>
      </c>
      <c r="W80" s="125">
        <f t="shared" si="5"/>
        <v>13692463</v>
      </c>
    </row>
    <row r="81" spans="1:23" x14ac:dyDescent="0.25">
      <c r="A81" s="118">
        <v>72</v>
      </c>
      <c r="B81" s="119">
        <v>45282</v>
      </c>
      <c r="C81" s="120"/>
      <c r="D81" s="121"/>
      <c r="E81" s="122">
        <v>9772</v>
      </c>
      <c r="F81" s="168"/>
      <c r="G81" s="119"/>
      <c r="H81" s="120"/>
      <c r="I81" s="121"/>
      <c r="J81" s="122"/>
      <c r="K81" s="118"/>
      <c r="L81" s="119"/>
      <c r="M81" s="120"/>
      <c r="N81" s="123"/>
      <c r="O81" s="122"/>
      <c r="P81" s="118"/>
      <c r="Q81" s="119"/>
      <c r="R81" s="120"/>
      <c r="S81" s="121"/>
      <c r="T81" s="122"/>
      <c r="U81" s="124">
        <f t="shared" si="3"/>
        <v>0</v>
      </c>
      <c r="V81" s="124">
        <f t="shared" si="4"/>
        <v>0</v>
      </c>
      <c r="W81" s="125">
        <f t="shared" si="5"/>
        <v>13692463</v>
      </c>
    </row>
    <row r="82" spans="1:23" ht="13.5" thickBot="1" x14ac:dyDescent="0.3">
      <c r="A82" s="1204"/>
      <c r="B82" s="1205"/>
      <c r="C82" s="1206"/>
      <c r="D82" s="1207"/>
      <c r="E82" s="1208"/>
      <c r="F82" s="1209"/>
      <c r="G82" s="1205"/>
      <c r="H82" s="1206"/>
      <c r="I82" s="1207"/>
      <c r="J82" s="1208"/>
      <c r="K82" s="1204">
        <v>73</v>
      </c>
      <c r="L82" s="1205">
        <v>45287</v>
      </c>
      <c r="M82" s="1206"/>
      <c r="N82" s="1210" t="s">
        <v>275</v>
      </c>
      <c r="O82" s="1208">
        <v>87882</v>
      </c>
      <c r="P82" s="1204"/>
      <c r="Q82" s="1205"/>
      <c r="R82" s="1206"/>
      <c r="S82" s="1207"/>
      <c r="T82" s="1208"/>
      <c r="U82" s="1211">
        <f t="shared" si="3"/>
        <v>87882</v>
      </c>
      <c r="V82" s="1211">
        <f t="shared" si="4"/>
        <v>87882</v>
      </c>
      <c r="W82" s="1212">
        <f t="shared" si="5"/>
        <v>13780345</v>
      </c>
    </row>
  </sheetData>
  <mergeCells count="28">
    <mergeCell ref="Q5:Q6"/>
    <mergeCell ref="R5:R6"/>
    <mergeCell ref="S5:S6"/>
    <mergeCell ref="H5:H6"/>
    <mergeCell ref="T5:T6"/>
    <mergeCell ref="I5:I6"/>
    <mergeCell ref="J5:J6"/>
    <mergeCell ref="K5:K6"/>
    <mergeCell ref="L5:L6"/>
    <mergeCell ref="M5:M6"/>
    <mergeCell ref="O5:O6"/>
    <mergeCell ref="P5:P6"/>
    <mergeCell ref="B5:B6"/>
    <mergeCell ref="C5:C6"/>
    <mergeCell ref="D5:D6"/>
    <mergeCell ref="E5:E6"/>
    <mergeCell ref="F5:F6"/>
    <mergeCell ref="G5:G6"/>
    <mergeCell ref="A1:W2"/>
    <mergeCell ref="A4:E4"/>
    <mergeCell ref="F4:J4"/>
    <mergeCell ref="K4:O4"/>
    <mergeCell ref="P4:T4"/>
    <mergeCell ref="U4:U6"/>
    <mergeCell ref="V4:V6"/>
    <mergeCell ref="W4:W6"/>
    <mergeCell ref="A5:A6"/>
    <mergeCell ref="N5:N6"/>
  </mergeCells>
  <pageMargins left="0.11811023622047245" right="0.11811023622047245" top="0.11811023622047245" bottom="0.11811023622047245" header="0.31496062992125984" footer="0.31496062992125984"/>
  <pageSetup paperSize="9" scale="85" orientation="landscape" r:id="rId1"/>
  <headerFooter>
    <oddHeader>&amp;RPríloha č.15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145"/>
  <sheetViews>
    <sheetView workbookViewId="0">
      <selection activeCell="K83" sqref="K83"/>
    </sheetView>
  </sheetViews>
  <sheetFormatPr defaultRowHeight="12.75" x14ac:dyDescent="0.2"/>
  <cols>
    <col min="1" max="1" width="27.7109375" style="5" customWidth="1"/>
    <col min="2" max="3" width="11.7109375" style="5" customWidth="1"/>
    <col min="4" max="4" width="11.7109375" style="186" customWidth="1"/>
    <col min="5" max="5" width="10.7109375" style="154" customWidth="1"/>
    <col min="6" max="6" width="11.5703125" style="15" customWidth="1"/>
    <col min="7" max="7" width="10.28515625" style="15" bestFit="1" customWidth="1"/>
    <col min="8" max="8" width="11.7109375" style="15" bestFit="1" customWidth="1"/>
    <col min="9" max="9" width="9.28515625" style="15" bestFit="1" customWidth="1"/>
    <col min="10" max="10" width="10.140625" style="15" bestFit="1" customWidth="1"/>
    <col min="11" max="11" width="9.28515625" style="15" bestFit="1" customWidth="1"/>
    <col min="12" max="12" width="11.7109375" style="15" bestFit="1" customWidth="1"/>
    <col min="13" max="16384" width="9.140625" style="5"/>
  </cols>
  <sheetData>
    <row r="1" spans="1:11" x14ac:dyDescent="0.2">
      <c r="A1" s="1484" t="s">
        <v>438</v>
      </c>
      <c r="B1" s="1485"/>
      <c r="C1" s="1485"/>
      <c r="D1" s="1485"/>
      <c r="E1" s="1485"/>
    </row>
    <row r="2" spans="1:11" ht="13.5" thickBot="1" x14ac:dyDescent="0.25">
      <c r="B2" s="19"/>
      <c r="C2" s="19"/>
      <c r="D2" s="171"/>
      <c r="E2" s="172"/>
    </row>
    <row r="3" spans="1:11" ht="13.5" x14ac:dyDescent="0.25">
      <c r="A3" s="32" t="s">
        <v>48</v>
      </c>
      <c r="B3" s="173" t="s">
        <v>49</v>
      </c>
      <c r="C3" s="173" t="s">
        <v>50</v>
      </c>
      <c r="D3" s="174" t="s">
        <v>50</v>
      </c>
      <c r="E3" s="175" t="s">
        <v>50</v>
      </c>
    </row>
    <row r="4" spans="1:11" ht="14.25" thickBot="1" x14ac:dyDescent="0.3">
      <c r="A4" s="32" t="s">
        <v>51</v>
      </c>
      <c r="B4" s="176" t="s">
        <v>52</v>
      </c>
      <c r="C4" s="176" t="s">
        <v>53</v>
      </c>
      <c r="D4" s="177" t="s">
        <v>54</v>
      </c>
      <c r="E4" s="178" t="s">
        <v>55</v>
      </c>
    </row>
    <row r="5" spans="1:11" x14ac:dyDescent="0.2">
      <c r="A5" s="26" t="s">
        <v>56</v>
      </c>
      <c r="B5" s="27">
        <f>SUM(B11+B17)</f>
        <v>7019137</v>
      </c>
      <c r="C5" s="27">
        <f>SUM(C11+C17)</f>
        <v>6804137.0599999996</v>
      </c>
      <c r="D5" s="179">
        <f>SUM(C5/1000)</f>
        <v>6804.13706</v>
      </c>
      <c r="E5" s="180">
        <f>SUM(C5/B5)*100%</f>
        <v>0.96936946237122879</v>
      </c>
    </row>
    <row r="6" spans="1:11" ht="13.5" thickBot="1" x14ac:dyDescent="0.25">
      <c r="A6" s="33" t="s">
        <v>57</v>
      </c>
      <c r="B6" s="181">
        <f>SUM(B12+B18)</f>
        <v>7773693</v>
      </c>
      <c r="C6" s="181">
        <f>SUM(C12+C18)</f>
        <v>7101423.1999999993</v>
      </c>
      <c r="D6" s="182">
        <f>SUM(C6/1000)</f>
        <v>7101.4231999999993</v>
      </c>
      <c r="E6" s="183">
        <f>SUM(C6/B6)*100%</f>
        <v>0.91351989331196892</v>
      </c>
    </row>
    <row r="7" spans="1:11" ht="13.5" thickBot="1" x14ac:dyDescent="0.25">
      <c r="A7" s="11" t="s">
        <v>58</v>
      </c>
      <c r="B7" s="14">
        <f>SUM(B5-B6)</f>
        <v>-754556</v>
      </c>
      <c r="C7" s="14">
        <f>SUM(C5-C6)</f>
        <v>-297286.13999999966</v>
      </c>
      <c r="D7" s="184">
        <f>SUM(D5-D6)</f>
        <v>-297.28613999999925</v>
      </c>
      <c r="E7" s="185"/>
    </row>
    <row r="8" spans="1:11" ht="13.5" thickBot="1" x14ac:dyDescent="0.25"/>
    <row r="9" spans="1:11" ht="13.5" x14ac:dyDescent="0.25">
      <c r="A9" s="32" t="s">
        <v>59</v>
      </c>
      <c r="B9" s="173" t="s">
        <v>49</v>
      </c>
      <c r="C9" s="173" t="s">
        <v>50</v>
      </c>
      <c r="D9" s="174" t="s">
        <v>50</v>
      </c>
      <c r="E9" s="175" t="s">
        <v>50</v>
      </c>
      <c r="K9" s="15" t="s">
        <v>22</v>
      </c>
    </row>
    <row r="10" spans="1:11" ht="14.25" thickBot="1" x14ac:dyDescent="0.3">
      <c r="A10" s="32" t="s">
        <v>51</v>
      </c>
      <c r="B10" s="176" t="s">
        <v>52</v>
      </c>
      <c r="C10" s="176" t="s">
        <v>53</v>
      </c>
      <c r="D10" s="177" t="s">
        <v>54</v>
      </c>
      <c r="E10" s="178" t="s">
        <v>55</v>
      </c>
    </row>
    <row r="11" spans="1:11" x14ac:dyDescent="0.2">
      <c r="A11" s="29" t="s">
        <v>60</v>
      </c>
      <c r="B11" s="27">
        <v>5609674</v>
      </c>
      <c r="C11" s="27">
        <v>5461937.2999999998</v>
      </c>
      <c r="D11" s="179">
        <f>SUM(C11/1000)</f>
        <v>5461.9372999999996</v>
      </c>
      <c r="E11" s="180">
        <f>SUM(C11/B11)*100%</f>
        <v>0.97366394196882022</v>
      </c>
    </row>
    <row r="12" spans="1:11" ht="13.5" thickBot="1" x14ac:dyDescent="0.25">
      <c r="A12" s="8" t="s">
        <v>61</v>
      </c>
      <c r="B12" s="13">
        <v>5148987</v>
      </c>
      <c r="C12" s="13">
        <v>4871789.8</v>
      </c>
      <c r="D12" s="182">
        <f>SUM(C12/1000)</f>
        <v>4871.7897999999996</v>
      </c>
      <c r="E12" s="183">
        <f>SUM(C12/B12)*100%</f>
        <v>0.94616471162191707</v>
      </c>
    </row>
    <row r="13" spans="1:11" ht="13.5" thickBot="1" x14ac:dyDescent="0.25">
      <c r="A13" s="11" t="s">
        <v>58</v>
      </c>
      <c r="B13" s="14">
        <f>SUM(B11-B12)</f>
        <v>460687</v>
      </c>
      <c r="C13" s="14">
        <f>SUM(C11-C12)</f>
        <v>590147.5</v>
      </c>
      <c r="D13" s="184">
        <f>SUM(D11-D12)</f>
        <v>590.14750000000004</v>
      </c>
      <c r="E13" s="185"/>
    </row>
    <row r="14" spans="1:11" ht="13.5" thickBot="1" x14ac:dyDescent="0.25">
      <c r="A14" s="28"/>
      <c r="B14" s="30"/>
      <c r="C14" s="30"/>
      <c r="D14" s="187"/>
      <c r="E14" s="188"/>
    </row>
    <row r="15" spans="1:11" ht="13.5" x14ac:dyDescent="0.25">
      <c r="A15" s="32" t="s">
        <v>62</v>
      </c>
      <c r="B15" s="173" t="s">
        <v>49</v>
      </c>
      <c r="C15" s="173" t="s">
        <v>50</v>
      </c>
      <c r="D15" s="174" t="s">
        <v>50</v>
      </c>
      <c r="E15" s="175" t="s">
        <v>50</v>
      </c>
    </row>
    <row r="16" spans="1:11" ht="14.25" thickBot="1" x14ac:dyDescent="0.3">
      <c r="A16" s="32" t="s">
        <v>51</v>
      </c>
      <c r="B16" s="176" t="s">
        <v>52</v>
      </c>
      <c r="C16" s="176" t="s">
        <v>53</v>
      </c>
      <c r="D16" s="177" t="s">
        <v>54</v>
      </c>
      <c r="E16" s="178" t="s">
        <v>55</v>
      </c>
    </row>
    <row r="17" spans="1:10" x14ac:dyDescent="0.2">
      <c r="A17" s="29" t="s">
        <v>63</v>
      </c>
      <c r="B17" s="27">
        <v>1409463</v>
      </c>
      <c r="C17" s="27">
        <v>1342199.76</v>
      </c>
      <c r="D17" s="179">
        <f>SUM(C17/1000)</f>
        <v>1342.19976</v>
      </c>
      <c r="E17" s="180">
        <f>SUM(C17/B17)*100%</f>
        <v>0.95227739926482635</v>
      </c>
    </row>
    <row r="18" spans="1:10" ht="13.5" thickBot="1" x14ac:dyDescent="0.25">
      <c r="A18" s="8" t="s">
        <v>64</v>
      </c>
      <c r="B18" s="13">
        <v>2624706</v>
      </c>
      <c r="C18" s="13">
        <v>2229633.4</v>
      </c>
      <c r="D18" s="182">
        <f>SUM(C18/1000)</f>
        <v>2229.6333999999997</v>
      </c>
      <c r="E18" s="183">
        <f>SUM(C18/B18)*100%</f>
        <v>0.84947929406188727</v>
      </c>
    </row>
    <row r="19" spans="1:10" ht="13.5" thickBot="1" x14ac:dyDescent="0.25">
      <c r="A19" s="11" t="s">
        <v>58</v>
      </c>
      <c r="B19" s="14">
        <f>SUM(B17-B18)</f>
        <v>-1215243</v>
      </c>
      <c r="C19" s="14">
        <f>SUM(C17-C18)</f>
        <v>-887433.6399999999</v>
      </c>
      <c r="D19" s="184">
        <f>SUM(D17-D18)</f>
        <v>-887.43363999999974</v>
      </c>
      <c r="E19" s="185"/>
    </row>
    <row r="20" spans="1:10" x14ac:dyDescent="0.2">
      <c r="B20" s="15"/>
      <c r="C20" s="15"/>
    </row>
    <row r="21" spans="1:10" ht="13.5" thickBot="1" x14ac:dyDescent="0.25">
      <c r="A21" s="17"/>
      <c r="B21" s="17"/>
      <c r="C21" s="17"/>
      <c r="D21" s="189"/>
      <c r="E21" s="190"/>
    </row>
    <row r="22" spans="1:10" ht="13.5" x14ac:dyDescent="0.25">
      <c r="A22" s="34" t="s">
        <v>65</v>
      </c>
      <c r="B22" s="173" t="s">
        <v>49</v>
      </c>
      <c r="C22" s="173" t="s">
        <v>50</v>
      </c>
      <c r="D22" s="174" t="s">
        <v>50</v>
      </c>
      <c r="E22" s="175" t="s">
        <v>50</v>
      </c>
    </row>
    <row r="23" spans="1:10" ht="14.25" thickBot="1" x14ac:dyDescent="0.3">
      <c r="A23" s="34" t="s">
        <v>66</v>
      </c>
      <c r="B23" s="176" t="s">
        <v>52</v>
      </c>
      <c r="C23" s="176" t="s">
        <v>53</v>
      </c>
      <c r="D23" s="177" t="s">
        <v>54</v>
      </c>
      <c r="E23" s="178" t="s">
        <v>55</v>
      </c>
    </row>
    <row r="24" spans="1:10" x14ac:dyDescent="0.2">
      <c r="A24" s="26" t="s">
        <v>56</v>
      </c>
      <c r="B24" s="27">
        <f t="shared" ref="B24:E25" si="0">SUM(B30+B36)</f>
        <v>3825415</v>
      </c>
      <c r="C24" s="27">
        <f>SUM(C30+C36)</f>
        <v>3791319.8</v>
      </c>
      <c r="D24" s="179">
        <f>SUM(C24/1000)</f>
        <v>3791.3197999999998</v>
      </c>
      <c r="E24" s="180">
        <f t="shared" si="0"/>
        <v>0.9910871892330636</v>
      </c>
      <c r="J24" s="15" t="s">
        <v>22</v>
      </c>
    </row>
    <row r="25" spans="1:10" ht="13.5" thickBot="1" x14ac:dyDescent="0.25">
      <c r="A25" s="8" t="s">
        <v>57</v>
      </c>
      <c r="B25" s="31">
        <f t="shared" si="0"/>
        <v>3911226</v>
      </c>
      <c r="C25" s="31">
        <f>SUM(C31+C37)</f>
        <v>3786597.75</v>
      </c>
      <c r="D25" s="182">
        <f>SUM(C25/1000)</f>
        <v>3786.5977499999999</v>
      </c>
      <c r="E25" s="191">
        <f t="shared" si="0"/>
        <v>0.96809660543934528</v>
      </c>
    </row>
    <row r="26" spans="1:10" ht="13.5" thickBot="1" x14ac:dyDescent="0.25">
      <c r="A26" s="11" t="s">
        <v>58</v>
      </c>
      <c r="B26" s="14">
        <f>SUM(B24-B25)</f>
        <v>-85811</v>
      </c>
      <c r="C26" s="14">
        <f>SUM(C24-C25)</f>
        <v>4722.0499999998137</v>
      </c>
      <c r="D26" s="184">
        <f>SUM(D24-D25)</f>
        <v>4.7220499999998538</v>
      </c>
      <c r="E26" s="185"/>
    </row>
    <row r="27" spans="1:10" ht="13.5" thickBot="1" x14ac:dyDescent="0.25">
      <c r="A27" s="17"/>
      <c r="B27" s="17"/>
      <c r="C27" s="17"/>
      <c r="D27" s="189"/>
      <c r="E27" s="190"/>
    </row>
    <row r="28" spans="1:10" ht="13.5" x14ac:dyDescent="0.25">
      <c r="A28" s="34" t="s">
        <v>59</v>
      </c>
      <c r="B28" s="173" t="s">
        <v>287</v>
      </c>
      <c r="C28" s="173" t="s">
        <v>50</v>
      </c>
      <c r="D28" s="174" t="s">
        <v>50</v>
      </c>
      <c r="E28" s="175" t="s">
        <v>50</v>
      </c>
    </row>
    <row r="29" spans="1:10" ht="14.25" thickBot="1" x14ac:dyDescent="0.3">
      <c r="A29" s="34" t="s">
        <v>66</v>
      </c>
      <c r="B29" s="176" t="s">
        <v>67</v>
      </c>
      <c r="C29" s="176" t="s">
        <v>53</v>
      </c>
      <c r="D29" s="177" t="s">
        <v>54</v>
      </c>
      <c r="E29" s="178" t="s">
        <v>55</v>
      </c>
    </row>
    <row r="30" spans="1:10" x14ac:dyDescent="0.2">
      <c r="A30" s="29" t="s">
        <v>60</v>
      </c>
      <c r="B30" s="27">
        <v>3825415</v>
      </c>
      <c r="C30" s="27">
        <v>3791319.8</v>
      </c>
      <c r="D30" s="179">
        <f>SUM(C30/1000)</f>
        <v>3791.3197999999998</v>
      </c>
      <c r="E30" s="180">
        <f>SUM(C30/B30)*100%</f>
        <v>0.9910871892330636</v>
      </c>
    </row>
    <row r="31" spans="1:10" ht="13.5" thickBot="1" x14ac:dyDescent="0.25">
      <c r="A31" s="8" t="s">
        <v>61</v>
      </c>
      <c r="B31" s="13">
        <v>3906426</v>
      </c>
      <c r="C31" s="13">
        <v>3781797.75</v>
      </c>
      <c r="D31" s="182">
        <f>SUM(C31/1000)</f>
        <v>3781.7977500000002</v>
      </c>
      <c r="E31" s="183">
        <f>SUM(C31/B31)*100%</f>
        <v>0.96809660543934528</v>
      </c>
    </row>
    <row r="32" spans="1:10" ht="13.5" thickBot="1" x14ac:dyDescent="0.25">
      <c r="A32" s="11" t="s">
        <v>58</v>
      </c>
      <c r="B32" s="14">
        <f>SUM(B30-B31)</f>
        <v>-81011</v>
      </c>
      <c r="C32" s="14">
        <f>SUM(C30-C31)</f>
        <v>9522.0499999998137</v>
      </c>
      <c r="D32" s="184">
        <f>SUM(D30-D31)</f>
        <v>9.5220499999995809</v>
      </c>
      <c r="E32" s="185"/>
    </row>
    <row r="33" spans="1:5" ht="13.5" thickBot="1" x14ac:dyDescent="0.25">
      <c r="A33" s="28"/>
      <c r="B33" s="30"/>
      <c r="C33" s="30"/>
      <c r="D33" s="187"/>
      <c r="E33" s="188"/>
    </row>
    <row r="34" spans="1:5" ht="13.5" x14ac:dyDescent="0.25">
      <c r="A34" s="34" t="s">
        <v>62</v>
      </c>
      <c r="B34" s="173" t="s">
        <v>287</v>
      </c>
      <c r="C34" s="173" t="s">
        <v>50</v>
      </c>
      <c r="D34" s="174" t="s">
        <v>50</v>
      </c>
      <c r="E34" s="175" t="s">
        <v>50</v>
      </c>
    </row>
    <row r="35" spans="1:5" ht="14.25" thickBot="1" x14ac:dyDescent="0.3">
      <c r="A35" s="34" t="s">
        <v>66</v>
      </c>
      <c r="B35" s="176" t="s">
        <v>67</v>
      </c>
      <c r="C35" s="176" t="s">
        <v>53</v>
      </c>
      <c r="D35" s="177" t="s">
        <v>54</v>
      </c>
      <c r="E35" s="178" t="s">
        <v>55</v>
      </c>
    </row>
    <row r="36" spans="1:5" x14ac:dyDescent="0.2">
      <c r="A36" s="29" t="s">
        <v>63</v>
      </c>
      <c r="B36" s="27">
        <v>0</v>
      </c>
      <c r="C36" s="27">
        <v>0</v>
      </c>
      <c r="D36" s="179">
        <f>SUM(C36/1000)</f>
        <v>0</v>
      </c>
      <c r="E36" s="180">
        <v>0</v>
      </c>
    </row>
    <row r="37" spans="1:5" ht="13.5" thickBot="1" x14ac:dyDescent="0.25">
      <c r="A37" s="8" t="s">
        <v>64</v>
      </c>
      <c r="B37" s="13">
        <v>4800</v>
      </c>
      <c r="C37" s="13">
        <v>4800</v>
      </c>
      <c r="D37" s="182">
        <f>SUM(C37/1000)</f>
        <v>4.8</v>
      </c>
      <c r="E37" s="192">
        <v>0</v>
      </c>
    </row>
    <row r="38" spans="1:5" ht="13.5" thickBot="1" x14ac:dyDescent="0.25">
      <c r="A38" s="11" t="s">
        <v>58</v>
      </c>
      <c r="B38" s="14">
        <f>SUM(B36-B37)</f>
        <v>-4800</v>
      </c>
      <c r="C38" s="14">
        <f>SUM(C36-C37)</f>
        <v>-4800</v>
      </c>
      <c r="D38" s="184">
        <f>SUM(D36-D37)</f>
        <v>-4.8</v>
      </c>
      <c r="E38" s="185"/>
    </row>
    <row r="39" spans="1:5" x14ac:dyDescent="0.2">
      <c r="A39" s="17"/>
      <c r="B39" s="17"/>
      <c r="C39" s="17"/>
      <c r="D39" s="189"/>
      <c r="E39" s="190"/>
    </row>
    <row r="40" spans="1:5" ht="13.5" thickBot="1" x14ac:dyDescent="0.25">
      <c r="A40" s="17"/>
      <c r="B40" s="17"/>
      <c r="C40" s="17"/>
      <c r="D40" s="189"/>
      <c r="E40" s="190"/>
    </row>
    <row r="41" spans="1:5" ht="13.5" x14ac:dyDescent="0.25">
      <c r="A41" s="35" t="s">
        <v>48</v>
      </c>
      <c r="B41" s="173" t="s">
        <v>287</v>
      </c>
      <c r="C41" s="173" t="s">
        <v>50</v>
      </c>
      <c r="D41" s="174" t="s">
        <v>50</v>
      </c>
      <c r="E41" s="175" t="s">
        <v>50</v>
      </c>
    </row>
    <row r="42" spans="1:5" ht="14.25" thickBot="1" x14ac:dyDescent="0.3">
      <c r="A42" s="35" t="s">
        <v>68</v>
      </c>
      <c r="B42" s="176" t="s">
        <v>67</v>
      </c>
      <c r="C42" s="176" t="s">
        <v>53</v>
      </c>
      <c r="D42" s="177" t="s">
        <v>54</v>
      </c>
      <c r="E42" s="178" t="s">
        <v>55</v>
      </c>
    </row>
    <row r="43" spans="1:5" x14ac:dyDescent="0.2">
      <c r="A43" s="26" t="s">
        <v>56</v>
      </c>
      <c r="B43" s="27">
        <f t="shared" ref="B43:E44" si="1">SUM(B49+B55)</f>
        <v>653111</v>
      </c>
      <c r="C43" s="27">
        <f>SUM(C49+C55)</f>
        <v>653111</v>
      </c>
      <c r="D43" s="179">
        <f>SUM(C43/1000)</f>
        <v>653.11099999999999</v>
      </c>
      <c r="E43" s="180">
        <f t="shared" si="1"/>
        <v>1</v>
      </c>
    </row>
    <row r="44" spans="1:5" ht="13.5" thickBot="1" x14ac:dyDescent="0.25">
      <c r="A44" s="8" t="s">
        <v>57</v>
      </c>
      <c r="B44" s="31">
        <f t="shared" si="1"/>
        <v>653111</v>
      </c>
      <c r="C44" s="31">
        <f>SUM(C50+C56)</f>
        <v>653111</v>
      </c>
      <c r="D44" s="182">
        <f>SUM(C44/1000)</f>
        <v>653.11099999999999</v>
      </c>
      <c r="E44" s="193">
        <f t="shared" si="1"/>
        <v>1</v>
      </c>
    </row>
    <row r="45" spans="1:5" ht="13.5" thickBot="1" x14ac:dyDescent="0.25">
      <c r="A45" s="11" t="s">
        <v>58</v>
      </c>
      <c r="B45" s="14">
        <f>SUM(B43-B44)</f>
        <v>0</v>
      </c>
      <c r="C45" s="14">
        <f>SUM(C43-C44)</f>
        <v>0</v>
      </c>
      <c r="D45" s="184">
        <f>SUM(D43-D44)</f>
        <v>0</v>
      </c>
      <c r="E45" s="185"/>
    </row>
    <row r="46" spans="1:5" ht="13.5" thickBot="1" x14ac:dyDescent="0.25">
      <c r="A46" s="17"/>
      <c r="B46" s="17"/>
      <c r="C46" s="17"/>
      <c r="D46" s="189"/>
      <c r="E46" s="190"/>
    </row>
    <row r="47" spans="1:5" ht="13.5" x14ac:dyDescent="0.25">
      <c r="A47" s="35" t="s">
        <v>69</v>
      </c>
      <c r="B47" s="173" t="s">
        <v>287</v>
      </c>
      <c r="C47" s="173" t="s">
        <v>50</v>
      </c>
      <c r="D47" s="174" t="s">
        <v>50</v>
      </c>
      <c r="E47" s="175" t="s">
        <v>50</v>
      </c>
    </row>
    <row r="48" spans="1:5" ht="14.25" thickBot="1" x14ac:dyDescent="0.3">
      <c r="A48" s="35" t="s">
        <v>68</v>
      </c>
      <c r="B48" s="176" t="s">
        <v>67</v>
      </c>
      <c r="C48" s="176" t="s">
        <v>53</v>
      </c>
      <c r="D48" s="177" t="s">
        <v>54</v>
      </c>
      <c r="E48" s="178" t="s">
        <v>55</v>
      </c>
    </row>
    <row r="49" spans="1:5" x14ac:dyDescent="0.2">
      <c r="A49" s="29" t="s">
        <v>60</v>
      </c>
      <c r="B49" s="27">
        <v>653111</v>
      </c>
      <c r="C49" s="27">
        <v>653111</v>
      </c>
      <c r="D49" s="179">
        <f>SUM(C49/1000)</f>
        <v>653.11099999999999</v>
      </c>
      <c r="E49" s="180">
        <f>SUM(C49/B49)*100%</f>
        <v>1</v>
      </c>
    </row>
    <row r="50" spans="1:5" ht="13.5" thickBot="1" x14ac:dyDescent="0.25">
      <c r="A50" s="8" t="s">
        <v>61</v>
      </c>
      <c r="B50" s="12">
        <v>653111</v>
      </c>
      <c r="C50" s="12">
        <v>653111</v>
      </c>
      <c r="D50" s="182">
        <f>SUM(C50/1000)</f>
        <v>653.11099999999999</v>
      </c>
      <c r="E50" s="183">
        <f>SUM(C50/B50)</f>
        <v>1</v>
      </c>
    </row>
    <row r="51" spans="1:5" ht="13.5" thickBot="1" x14ac:dyDescent="0.25">
      <c r="A51" s="11" t="s">
        <v>58</v>
      </c>
      <c r="B51" s="14">
        <f>SUM(B49-B50)</f>
        <v>0</v>
      </c>
      <c r="C51" s="14">
        <f>SUM(C49-C50)</f>
        <v>0</v>
      </c>
      <c r="D51" s="184">
        <f>SUM(D49-D50)</f>
        <v>0</v>
      </c>
      <c r="E51" s="185"/>
    </row>
    <row r="52" spans="1:5" ht="13.5" thickBot="1" x14ac:dyDescent="0.25">
      <c r="A52" s="28"/>
      <c r="B52" s="30"/>
      <c r="C52" s="30"/>
      <c r="D52" s="187"/>
      <c r="E52" s="188"/>
    </row>
    <row r="53" spans="1:5" ht="13.5" x14ac:dyDescent="0.25">
      <c r="A53" s="35" t="s">
        <v>70</v>
      </c>
      <c r="B53" s="173" t="s">
        <v>287</v>
      </c>
      <c r="C53" s="173" t="s">
        <v>50</v>
      </c>
      <c r="D53" s="174" t="s">
        <v>50</v>
      </c>
      <c r="E53" s="175" t="s">
        <v>50</v>
      </c>
    </row>
    <row r="54" spans="1:5" ht="14.25" thickBot="1" x14ac:dyDescent="0.3">
      <c r="A54" s="35" t="s">
        <v>68</v>
      </c>
      <c r="B54" s="176" t="s">
        <v>67</v>
      </c>
      <c r="C54" s="176" t="s">
        <v>53</v>
      </c>
      <c r="D54" s="177" t="s">
        <v>54</v>
      </c>
      <c r="E54" s="178" t="s">
        <v>55</v>
      </c>
    </row>
    <row r="55" spans="1:5" x14ac:dyDescent="0.2">
      <c r="A55" s="29" t="s">
        <v>63</v>
      </c>
      <c r="B55" s="27">
        <v>0</v>
      </c>
      <c r="C55" s="27">
        <v>0</v>
      </c>
      <c r="D55" s="179">
        <f>SUM(C55/1000)</f>
        <v>0</v>
      </c>
      <c r="E55" s="180">
        <v>0</v>
      </c>
    </row>
    <row r="56" spans="1:5" ht="13.5" thickBot="1" x14ac:dyDescent="0.25">
      <c r="A56" s="8" t="s">
        <v>64</v>
      </c>
      <c r="B56" s="181">
        <v>0</v>
      </c>
      <c r="C56" s="181">
        <v>0</v>
      </c>
      <c r="D56" s="182">
        <f>SUM(C56/1000)</f>
        <v>0</v>
      </c>
      <c r="E56" s="191">
        <v>0</v>
      </c>
    </row>
    <row r="57" spans="1:5" ht="13.5" thickBot="1" x14ac:dyDescent="0.25">
      <c r="A57" s="11" t="s">
        <v>58</v>
      </c>
      <c r="B57" s="14">
        <f>SUM(B55-B56)</f>
        <v>0</v>
      </c>
      <c r="C57" s="14">
        <f>SUM(C55-C56)</f>
        <v>0</v>
      </c>
      <c r="D57" s="184">
        <f>SUM(D55-D56)</f>
        <v>0</v>
      </c>
      <c r="E57" s="185"/>
    </row>
    <row r="58" spans="1:5" ht="13.5" thickBot="1" x14ac:dyDescent="0.25">
      <c r="B58" s="15"/>
      <c r="C58" s="15"/>
    </row>
    <row r="59" spans="1:5" ht="13.5" x14ac:dyDescent="0.25">
      <c r="A59" s="36" t="s">
        <v>48</v>
      </c>
      <c r="B59" s="173" t="s">
        <v>287</v>
      </c>
      <c r="C59" s="173" t="s">
        <v>50</v>
      </c>
      <c r="D59" s="174" t="s">
        <v>50</v>
      </c>
      <c r="E59" s="175" t="s">
        <v>50</v>
      </c>
    </row>
    <row r="60" spans="1:5" ht="14.25" thickBot="1" x14ac:dyDescent="0.3">
      <c r="A60" s="36" t="s">
        <v>439</v>
      </c>
      <c r="B60" s="176" t="s">
        <v>67</v>
      </c>
      <c r="C60" s="176" t="s">
        <v>53</v>
      </c>
      <c r="D60" s="177" t="s">
        <v>54</v>
      </c>
      <c r="E60" s="178" t="s">
        <v>55</v>
      </c>
    </row>
    <row r="61" spans="1:5" x14ac:dyDescent="0.2">
      <c r="A61" s="26" t="s">
        <v>56</v>
      </c>
      <c r="B61" s="27">
        <f>SUM(B67+B73)</f>
        <v>1089078</v>
      </c>
      <c r="C61" s="27">
        <f>SUM(C67+C73)</f>
        <v>955063.68</v>
      </c>
      <c r="D61" s="179">
        <f>SUM(C61/1000)</f>
        <v>955.06368000000009</v>
      </c>
      <c r="E61" s="180">
        <f>SUM(E67+E73)</f>
        <v>0.87694699553200051</v>
      </c>
    </row>
    <row r="62" spans="1:5" ht="13.5" thickBot="1" x14ac:dyDescent="0.25">
      <c r="A62" s="8" t="s">
        <v>57</v>
      </c>
      <c r="B62" s="31">
        <f>SUM(B68+B74)</f>
        <v>1096102</v>
      </c>
      <c r="C62" s="31">
        <f>SUM(C68+C74)</f>
        <v>954223.18</v>
      </c>
      <c r="D62" s="182">
        <f>SUM(C62/1000)</f>
        <v>954.22318000000007</v>
      </c>
      <c r="E62" s="193">
        <f>SUM(E68+E74)</f>
        <v>0.87056056826828165</v>
      </c>
    </row>
    <row r="63" spans="1:5" ht="13.5" thickBot="1" x14ac:dyDescent="0.25">
      <c r="A63" s="11" t="s">
        <v>58</v>
      </c>
      <c r="B63" s="14">
        <f>SUM(B61-B62)</f>
        <v>-7024</v>
      </c>
      <c r="C63" s="14">
        <f>SUM(C61-C62)</f>
        <v>840.5</v>
      </c>
      <c r="D63" s="184">
        <f>SUM(D61-D62)</f>
        <v>0.84050000000002001</v>
      </c>
      <c r="E63" s="185"/>
    </row>
    <row r="64" spans="1:5" ht="13.5" thickBot="1" x14ac:dyDescent="0.25">
      <c r="A64" s="17"/>
      <c r="B64" s="17"/>
      <c r="C64" s="17"/>
      <c r="D64" s="189"/>
      <c r="E64" s="190"/>
    </row>
    <row r="65" spans="1:5" ht="13.5" x14ac:dyDescent="0.25">
      <c r="A65" s="36" t="s">
        <v>59</v>
      </c>
      <c r="B65" s="173" t="s">
        <v>287</v>
      </c>
      <c r="C65" s="173" t="s">
        <v>50</v>
      </c>
      <c r="D65" s="174" t="s">
        <v>50</v>
      </c>
      <c r="E65" s="175" t="s">
        <v>50</v>
      </c>
    </row>
    <row r="66" spans="1:5" ht="14.25" thickBot="1" x14ac:dyDescent="0.3">
      <c r="A66" s="36" t="s">
        <v>439</v>
      </c>
      <c r="B66" s="176" t="s">
        <v>67</v>
      </c>
      <c r="C66" s="176" t="s">
        <v>53</v>
      </c>
      <c r="D66" s="177" t="s">
        <v>54</v>
      </c>
      <c r="E66" s="178" t="s">
        <v>55</v>
      </c>
    </row>
    <row r="67" spans="1:5" x14ac:dyDescent="0.2">
      <c r="A67" s="29" t="s">
        <v>60</v>
      </c>
      <c r="B67" s="27">
        <v>1089078</v>
      </c>
      <c r="C67" s="27">
        <v>955063.68</v>
      </c>
      <c r="D67" s="179">
        <f>SUM(C67/1000)</f>
        <v>955.06368000000009</v>
      </c>
      <c r="E67" s="180">
        <f>SUM(C67/B67)*100%</f>
        <v>0.87694699553200051</v>
      </c>
    </row>
    <row r="68" spans="1:5" ht="13.5" thickBot="1" x14ac:dyDescent="0.25">
      <c r="A68" s="8" t="s">
        <v>61</v>
      </c>
      <c r="B68" s="12">
        <v>1096102</v>
      </c>
      <c r="C68" s="12">
        <v>954223.18</v>
      </c>
      <c r="D68" s="182">
        <f>SUM(C68/1000)</f>
        <v>954.22318000000007</v>
      </c>
      <c r="E68" s="183">
        <f>SUM(C68/B68)*100%</f>
        <v>0.87056056826828165</v>
      </c>
    </row>
    <row r="69" spans="1:5" ht="13.5" thickBot="1" x14ac:dyDescent="0.25">
      <c r="A69" s="11" t="s">
        <v>58</v>
      </c>
      <c r="B69" s="14">
        <f>SUM(B67-B68)</f>
        <v>-7024</v>
      </c>
      <c r="C69" s="14">
        <f>SUM(C67-C68)</f>
        <v>840.5</v>
      </c>
      <c r="D69" s="182">
        <f>SUM(C69/1000)</f>
        <v>0.84050000000000002</v>
      </c>
      <c r="E69" s="185"/>
    </row>
    <row r="70" spans="1:5" ht="13.5" thickBot="1" x14ac:dyDescent="0.25">
      <c r="A70" s="28"/>
      <c r="B70" s="30"/>
      <c r="C70" s="19"/>
      <c r="D70" s="171"/>
      <c r="E70" s="172"/>
    </row>
    <row r="71" spans="1:5" ht="13.5" x14ac:dyDescent="0.25">
      <c r="A71" s="36" t="s">
        <v>62</v>
      </c>
      <c r="B71" s="173" t="s">
        <v>287</v>
      </c>
      <c r="C71" s="173" t="s">
        <v>50</v>
      </c>
      <c r="D71" s="174" t="s">
        <v>50</v>
      </c>
      <c r="E71" s="175" t="s">
        <v>50</v>
      </c>
    </row>
    <row r="72" spans="1:5" ht="14.25" thickBot="1" x14ac:dyDescent="0.3">
      <c r="A72" s="36" t="s">
        <v>439</v>
      </c>
      <c r="B72" s="176" t="s">
        <v>67</v>
      </c>
      <c r="C72" s="176" t="s">
        <v>53</v>
      </c>
      <c r="D72" s="177" t="s">
        <v>54</v>
      </c>
      <c r="E72" s="178" t="s">
        <v>55</v>
      </c>
    </row>
    <row r="73" spans="1:5" x14ac:dyDescent="0.2">
      <c r="A73" s="29" t="s">
        <v>63</v>
      </c>
      <c r="B73" s="27">
        <v>0</v>
      </c>
      <c r="C73" s="27">
        <v>0</v>
      </c>
      <c r="D73" s="179">
        <f>SUM(C73/1000)</f>
        <v>0</v>
      </c>
      <c r="E73" s="180">
        <v>0</v>
      </c>
    </row>
    <row r="74" spans="1:5" ht="13.5" thickBot="1" x14ac:dyDescent="0.25">
      <c r="A74" s="8" t="s">
        <v>64</v>
      </c>
      <c r="B74" s="13">
        <v>0</v>
      </c>
      <c r="C74" s="13">
        <v>0</v>
      </c>
      <c r="D74" s="182">
        <f>SUM(C74/1000)</f>
        <v>0</v>
      </c>
      <c r="E74" s="183">
        <v>0</v>
      </c>
    </row>
    <row r="75" spans="1:5" ht="13.5" thickBot="1" x14ac:dyDescent="0.25">
      <c r="A75" s="11" t="s">
        <v>58</v>
      </c>
      <c r="B75" s="14">
        <f>SUM(B73-B74)</f>
        <v>0</v>
      </c>
      <c r="C75" s="14">
        <f>SUM(C73-C74)</f>
        <v>0</v>
      </c>
      <c r="D75" s="182">
        <f>SUM(C75/1000)</f>
        <v>0</v>
      </c>
      <c r="E75" s="185"/>
    </row>
    <row r="76" spans="1:5" ht="13.5" thickBot="1" x14ac:dyDescent="0.25">
      <c r="A76" s="17"/>
      <c r="B76" s="17"/>
      <c r="C76" s="17"/>
      <c r="D76" s="189"/>
      <c r="E76" s="190"/>
    </row>
    <row r="77" spans="1:5" ht="13.5" x14ac:dyDescent="0.25">
      <c r="A77" s="17" t="s">
        <v>72</v>
      </c>
      <c r="B77" s="173" t="s">
        <v>287</v>
      </c>
      <c r="C77" s="173" t="s">
        <v>50</v>
      </c>
      <c r="D77" s="174" t="s">
        <v>50</v>
      </c>
      <c r="E77" s="175" t="s">
        <v>50</v>
      </c>
    </row>
    <row r="78" spans="1:5" ht="14.25" thickBot="1" x14ac:dyDescent="0.3">
      <c r="B78" s="176" t="s">
        <v>67</v>
      </c>
      <c r="C78" s="176" t="s">
        <v>53</v>
      </c>
      <c r="D78" s="177" t="s">
        <v>54</v>
      </c>
      <c r="E78" s="178" t="s">
        <v>55</v>
      </c>
    </row>
    <row r="79" spans="1:5" x14ac:dyDescent="0.2">
      <c r="A79" s="29" t="s">
        <v>60</v>
      </c>
      <c r="B79" s="27">
        <f>SUM(B11+B30+B67+B49)</f>
        <v>11177278</v>
      </c>
      <c r="C79" s="27">
        <f>SUM(C11+C30+C67+C49)</f>
        <v>10861431.779999999</v>
      </c>
      <c r="D79" s="179">
        <f>SUM(C79/1000)</f>
        <v>10861.431779999999</v>
      </c>
      <c r="E79" s="180">
        <f>SUM(C79/B79)*100%</f>
        <v>0.97174211646162856</v>
      </c>
    </row>
    <row r="80" spans="1:5" ht="13.5" thickBot="1" x14ac:dyDescent="0.25">
      <c r="A80" s="8" t="s">
        <v>61</v>
      </c>
      <c r="B80" s="31">
        <f>SUM(B12+B31+B68+B50)</f>
        <v>10804626</v>
      </c>
      <c r="C80" s="31">
        <f>SUM(C12+C31+C68+C50)</f>
        <v>10260921.73</v>
      </c>
      <c r="D80" s="182">
        <f>SUM(C80/1000)</f>
        <v>10260.92173</v>
      </c>
      <c r="E80" s="193">
        <f>SUM(C80/B80)*100%</f>
        <v>0.94967856638443571</v>
      </c>
    </row>
    <row r="81" spans="1:5" ht="13.5" thickBot="1" x14ac:dyDescent="0.25">
      <c r="A81" s="11" t="s">
        <v>58</v>
      </c>
      <c r="B81" s="31">
        <f>SUM(B79-B80)</f>
        <v>372652</v>
      </c>
      <c r="C81" s="31">
        <f>SUM(C79-C80)</f>
        <v>600510.04999999888</v>
      </c>
      <c r="D81" s="182">
        <f>SUM(D79-D80)</f>
        <v>600.51004999999896</v>
      </c>
      <c r="E81" s="193"/>
    </row>
    <row r="82" spans="1:5" ht="13.5" thickBot="1" x14ac:dyDescent="0.25"/>
    <row r="83" spans="1:5" ht="13.5" x14ac:dyDescent="0.25">
      <c r="A83" s="17" t="s">
        <v>72</v>
      </c>
      <c r="B83" s="173" t="s">
        <v>287</v>
      </c>
      <c r="C83" s="173" t="s">
        <v>50</v>
      </c>
      <c r="D83" s="174" t="s">
        <v>50</v>
      </c>
      <c r="E83" s="175" t="s">
        <v>50</v>
      </c>
    </row>
    <row r="84" spans="1:5" ht="14.25" thickBot="1" x14ac:dyDescent="0.3">
      <c r="B84" s="176" t="s">
        <v>67</v>
      </c>
      <c r="C84" s="176" t="s">
        <v>53</v>
      </c>
      <c r="D84" s="177" t="s">
        <v>54</v>
      </c>
      <c r="E84" s="178" t="s">
        <v>55</v>
      </c>
    </row>
    <row r="85" spans="1:5" x14ac:dyDescent="0.2">
      <c r="A85" s="29" t="s">
        <v>63</v>
      </c>
      <c r="B85" s="27">
        <f>SUM(B17+B36+B73+B55)</f>
        <v>1409463</v>
      </c>
      <c r="C85" s="27">
        <f>SUM(C17+C36+C55+C73)</f>
        <v>1342199.76</v>
      </c>
      <c r="D85" s="179">
        <f>SUM(D17+D36+D73+D55)</f>
        <v>1342.19976</v>
      </c>
      <c r="E85" s="180">
        <f>SUM(C85/B85)*100%</f>
        <v>0.95227739926482635</v>
      </c>
    </row>
    <row r="86" spans="1:5" ht="13.5" thickBot="1" x14ac:dyDescent="0.25">
      <c r="A86" s="8" t="s">
        <v>64</v>
      </c>
      <c r="B86" s="31">
        <f>SUM(B18+B37+B74+B56)</f>
        <v>2629506</v>
      </c>
      <c r="C86" s="31">
        <f>SUM(C18+C37+C74+C56)</f>
        <v>2234433.4</v>
      </c>
      <c r="D86" s="182">
        <f>SUM(D18+D37+D74+D56)</f>
        <v>2234.4333999999999</v>
      </c>
      <c r="E86" s="183">
        <f>SUM(C86/B86)*100%</f>
        <v>0.84975406026835454</v>
      </c>
    </row>
    <row r="87" spans="1:5" ht="13.5" thickBot="1" x14ac:dyDescent="0.25">
      <c r="A87" s="11" t="s">
        <v>58</v>
      </c>
      <c r="B87" s="14">
        <f>SUM(B85-B86)</f>
        <v>-1220043</v>
      </c>
      <c r="C87" s="14">
        <f>SUM(C85-C86)</f>
        <v>-892233.6399999999</v>
      </c>
      <c r="D87" s="184">
        <f>SUM(D85-D86)</f>
        <v>-892.23363999999992</v>
      </c>
      <c r="E87" s="185"/>
    </row>
    <row r="88" spans="1:5" ht="13.5" thickBot="1" x14ac:dyDescent="0.25"/>
    <row r="89" spans="1:5" ht="13.5" x14ac:dyDescent="0.25">
      <c r="A89" s="17" t="s">
        <v>72</v>
      </c>
      <c r="B89" s="173" t="s">
        <v>287</v>
      </c>
      <c r="C89" s="173" t="s">
        <v>50</v>
      </c>
      <c r="D89" s="174" t="s">
        <v>50</v>
      </c>
      <c r="E89" s="175" t="s">
        <v>50</v>
      </c>
    </row>
    <row r="90" spans="1:5" ht="14.25" thickBot="1" x14ac:dyDescent="0.3">
      <c r="B90" s="176" t="s">
        <v>67</v>
      </c>
      <c r="C90" s="176" t="s">
        <v>53</v>
      </c>
      <c r="D90" s="177" t="s">
        <v>54</v>
      </c>
      <c r="E90" s="178" t="s">
        <v>55</v>
      </c>
    </row>
    <row r="91" spans="1:5" x14ac:dyDescent="0.2">
      <c r="A91" s="29" t="s">
        <v>56</v>
      </c>
      <c r="B91" s="27">
        <f>SUM(B85+B79)</f>
        <v>12586741</v>
      </c>
      <c r="C91" s="27">
        <f>SUM(C85+C79)</f>
        <v>12203631.539999999</v>
      </c>
      <c r="D91" s="179">
        <f>SUM(D85+D79)</f>
        <v>12203.631539999998</v>
      </c>
      <c r="E91" s="180">
        <f>SUM(C91/B91)*100%</f>
        <v>0.96956245782764572</v>
      </c>
    </row>
    <row r="92" spans="1:5" ht="13.5" thickBot="1" x14ac:dyDescent="0.25">
      <c r="A92" s="8" t="s">
        <v>57</v>
      </c>
      <c r="B92" s="13">
        <f>SUM(B80+B86)</f>
        <v>13434132</v>
      </c>
      <c r="C92" s="13">
        <f>SUM(C80+C86)</f>
        <v>12495355.130000001</v>
      </c>
      <c r="D92" s="194">
        <f>SUM(D80+D86)</f>
        <v>12495.35513</v>
      </c>
      <c r="E92" s="183">
        <f>SUM(C92/B92)*100%</f>
        <v>0.93012002040771979</v>
      </c>
    </row>
    <row r="93" spans="1:5" ht="13.5" thickBot="1" x14ac:dyDescent="0.25">
      <c r="A93" s="11" t="s">
        <v>58</v>
      </c>
      <c r="B93" s="14">
        <f>SUM(B91-B92)</f>
        <v>-847391</v>
      </c>
      <c r="C93" s="14">
        <f>SUM(C91-C92)</f>
        <v>-291723.59000000171</v>
      </c>
      <c r="D93" s="184">
        <f>SUM(D91-D92)</f>
        <v>-291.72359000000142</v>
      </c>
      <c r="E93" s="185"/>
    </row>
    <row r="94" spans="1:5" ht="13.5" thickBot="1" x14ac:dyDescent="0.25"/>
    <row r="95" spans="1:5" ht="13.5" x14ac:dyDescent="0.25">
      <c r="A95" s="32" t="s">
        <v>73</v>
      </c>
      <c r="B95" s="173" t="s">
        <v>74</v>
      </c>
      <c r="C95" s="173" t="s">
        <v>50</v>
      </c>
      <c r="D95" s="174" t="s">
        <v>50</v>
      </c>
      <c r="E95" s="175" t="s">
        <v>50</v>
      </c>
    </row>
    <row r="96" spans="1:5" ht="14.25" thickBot="1" x14ac:dyDescent="0.3">
      <c r="A96" s="32" t="s">
        <v>51</v>
      </c>
      <c r="B96" s="176" t="s">
        <v>52</v>
      </c>
      <c r="C96" s="176" t="s">
        <v>53</v>
      </c>
      <c r="D96" s="177" t="s">
        <v>54</v>
      </c>
      <c r="E96" s="178" t="s">
        <v>55</v>
      </c>
    </row>
    <row r="97" spans="1:5" x14ac:dyDescent="0.2">
      <c r="A97" s="29" t="s">
        <v>75</v>
      </c>
      <c r="B97" s="27">
        <v>1170525</v>
      </c>
      <c r="C97" s="27">
        <v>1188823.94</v>
      </c>
      <c r="D97" s="195">
        <f>SUM(C97/1000)</f>
        <v>1188.82394</v>
      </c>
      <c r="E97" s="183">
        <f>SUM(C97/B97)*100%</f>
        <v>1.0156331048034002</v>
      </c>
    </row>
    <row r="98" spans="1:5" ht="13.5" thickBot="1" x14ac:dyDescent="0.25">
      <c r="A98" s="8" t="s">
        <v>76</v>
      </c>
      <c r="B98" s="13">
        <v>346213</v>
      </c>
      <c r="C98" s="13">
        <v>358114.71</v>
      </c>
      <c r="D98" s="195">
        <f>SUM(C98/1000)</f>
        <v>358.11471</v>
      </c>
      <c r="E98" s="183">
        <f>SUM(C98/B98)*100%</f>
        <v>1.0343768431572471</v>
      </c>
    </row>
    <row r="99" spans="1:5" ht="13.5" thickBot="1" x14ac:dyDescent="0.25">
      <c r="A99" s="9" t="s">
        <v>58</v>
      </c>
      <c r="B99" s="14">
        <f>SUM(B97-B98)</f>
        <v>824312</v>
      </c>
      <c r="C99" s="14">
        <f>SUM(C97-C98)</f>
        <v>830709.23</v>
      </c>
      <c r="D99" s="184">
        <f>SUM(D97-D98)</f>
        <v>830.70922999999993</v>
      </c>
      <c r="E99" s="185"/>
    </row>
    <row r="100" spans="1:5" s="15" customFormat="1" ht="13.5" thickBot="1" x14ac:dyDescent="0.25">
      <c r="A100" s="5"/>
      <c r="D100" s="186"/>
      <c r="E100" s="154"/>
    </row>
    <row r="101" spans="1:5" s="15" customFormat="1" ht="13.5" x14ac:dyDescent="0.25">
      <c r="A101" s="34" t="s">
        <v>73</v>
      </c>
      <c r="B101" s="173" t="s">
        <v>74</v>
      </c>
      <c r="C101" s="173" t="s">
        <v>50</v>
      </c>
      <c r="D101" s="174" t="s">
        <v>50</v>
      </c>
      <c r="E101" s="175" t="s">
        <v>50</v>
      </c>
    </row>
    <row r="102" spans="1:5" s="15" customFormat="1" ht="14.25" thickBot="1" x14ac:dyDescent="0.3">
      <c r="A102" s="34" t="s">
        <v>66</v>
      </c>
      <c r="B102" s="176" t="s">
        <v>52</v>
      </c>
      <c r="C102" s="176" t="s">
        <v>53</v>
      </c>
      <c r="D102" s="177" t="s">
        <v>54</v>
      </c>
      <c r="E102" s="178" t="s">
        <v>55</v>
      </c>
    </row>
    <row r="103" spans="1:5" s="15" customFormat="1" x14ac:dyDescent="0.2">
      <c r="A103" s="29" t="s">
        <v>75</v>
      </c>
      <c r="B103" s="27">
        <v>23079</v>
      </c>
      <c r="C103" s="27">
        <v>23079</v>
      </c>
      <c r="D103" s="195">
        <f>SUM(C103/1000)</f>
        <v>23.079000000000001</v>
      </c>
      <c r="E103" s="183">
        <f>SUM(C103/B103)*100%</f>
        <v>1</v>
      </c>
    </row>
    <row r="104" spans="1:5" s="15" customFormat="1" ht="13.5" thickBot="1" x14ac:dyDescent="0.25">
      <c r="A104" s="8" t="s">
        <v>76</v>
      </c>
      <c r="B104" s="13">
        <v>0</v>
      </c>
      <c r="C104" s="13">
        <v>0</v>
      </c>
      <c r="D104" s="195">
        <f>SUM(C104/1000)</f>
        <v>0</v>
      </c>
      <c r="E104" s="183">
        <v>0</v>
      </c>
    </row>
    <row r="105" spans="1:5" s="15" customFormat="1" ht="13.5" thickBot="1" x14ac:dyDescent="0.25">
      <c r="A105" s="9" t="s">
        <v>58</v>
      </c>
      <c r="B105" s="14">
        <f>SUM(B103-B104)</f>
        <v>23079</v>
      </c>
      <c r="C105" s="14">
        <f>SUM(C103-C104)</f>
        <v>23079</v>
      </c>
      <c r="D105" s="184">
        <f>SUM(D103-D104)</f>
        <v>23.079000000000001</v>
      </c>
      <c r="E105" s="185"/>
    </row>
    <row r="106" spans="1:5" s="15" customFormat="1" ht="13.5" thickBot="1" x14ac:dyDescent="0.25">
      <c r="A106" s="5"/>
      <c r="D106" s="186"/>
      <c r="E106" s="154"/>
    </row>
    <row r="107" spans="1:5" s="15" customFormat="1" ht="13.5" x14ac:dyDescent="0.25">
      <c r="A107" s="17" t="s">
        <v>440</v>
      </c>
      <c r="B107" s="173" t="s">
        <v>74</v>
      </c>
      <c r="C107" s="173" t="s">
        <v>50</v>
      </c>
      <c r="D107" s="174" t="s">
        <v>50</v>
      </c>
      <c r="E107" s="175" t="s">
        <v>50</v>
      </c>
    </row>
    <row r="108" spans="1:5" s="15" customFormat="1" ht="14.25" thickBot="1" x14ac:dyDescent="0.3">
      <c r="A108" s="17"/>
      <c r="B108" s="176" t="s">
        <v>52</v>
      </c>
      <c r="C108" s="176" t="s">
        <v>53</v>
      </c>
      <c r="D108" s="177" t="s">
        <v>54</v>
      </c>
      <c r="E108" s="178" t="s">
        <v>55</v>
      </c>
    </row>
    <row r="109" spans="1:5" s="15" customFormat="1" x14ac:dyDescent="0.2">
      <c r="A109" s="29" t="s">
        <v>75</v>
      </c>
      <c r="B109" s="27">
        <f t="shared" ref="B109:D110" si="2">SUM(B97+B103)</f>
        <v>1193604</v>
      </c>
      <c r="C109" s="27">
        <f t="shared" si="2"/>
        <v>1211902.94</v>
      </c>
      <c r="D109" s="179">
        <f t="shared" si="2"/>
        <v>1211.9029399999999</v>
      </c>
      <c r="E109" s="183">
        <f>SUM(C109/B109)*100%</f>
        <v>1.0153308299905162</v>
      </c>
    </row>
    <row r="110" spans="1:5" s="15" customFormat="1" ht="13.5" thickBot="1" x14ac:dyDescent="0.25">
      <c r="A110" s="8" t="s">
        <v>76</v>
      </c>
      <c r="B110" s="13">
        <f t="shared" si="2"/>
        <v>346213</v>
      </c>
      <c r="C110" s="13">
        <f t="shared" si="2"/>
        <v>358114.71</v>
      </c>
      <c r="D110" s="194">
        <f t="shared" si="2"/>
        <v>358.11471</v>
      </c>
      <c r="E110" s="183">
        <f>SUM(C110/B110)*100%</f>
        <v>1.0343768431572471</v>
      </c>
    </row>
    <row r="111" spans="1:5" s="15" customFormat="1" ht="13.5" thickBot="1" x14ac:dyDescent="0.25">
      <c r="A111" s="9" t="s">
        <v>58</v>
      </c>
      <c r="B111" s="14">
        <f>SUM(B109-B110)</f>
        <v>847391</v>
      </c>
      <c r="C111" s="14">
        <f>SUM(C109-C110)</f>
        <v>853788.23</v>
      </c>
      <c r="D111" s="184">
        <f>SUM(D109-D110)</f>
        <v>853.78822999999988</v>
      </c>
      <c r="E111" s="185"/>
    </row>
    <row r="112" spans="1:5" s="15" customFormat="1" ht="13.5" thickBot="1" x14ac:dyDescent="0.25">
      <c r="A112" s="5"/>
      <c r="D112" s="186"/>
      <c r="E112" s="154"/>
    </row>
    <row r="113" spans="1:5" s="15" customFormat="1" ht="13.5" x14ac:dyDescent="0.25">
      <c r="A113" s="37" t="s">
        <v>48</v>
      </c>
      <c r="B113" s="173" t="s">
        <v>287</v>
      </c>
      <c r="C113" s="173" t="s">
        <v>50</v>
      </c>
      <c r="D113" s="174" t="s">
        <v>50</v>
      </c>
      <c r="E113" s="175" t="s">
        <v>50</v>
      </c>
    </row>
    <row r="114" spans="1:5" s="15" customFormat="1" ht="14.25" thickBot="1" x14ac:dyDescent="0.3">
      <c r="A114" s="37" t="s">
        <v>77</v>
      </c>
      <c r="B114" s="176" t="s">
        <v>67</v>
      </c>
      <c r="C114" s="176" t="s">
        <v>53</v>
      </c>
      <c r="D114" s="177" t="s">
        <v>54</v>
      </c>
      <c r="E114" s="178" t="s">
        <v>55</v>
      </c>
    </row>
    <row r="115" spans="1:5" s="15" customFormat="1" x14ac:dyDescent="0.2">
      <c r="A115" s="29" t="s">
        <v>56</v>
      </c>
      <c r="B115" s="27">
        <f t="shared" ref="B115:D116" si="3">SUM(B5+B97)</f>
        <v>8189662</v>
      </c>
      <c r="C115" s="27">
        <f>SUM(C5+C97)</f>
        <v>7992961</v>
      </c>
      <c r="D115" s="179">
        <f t="shared" si="3"/>
        <v>7992.9610000000002</v>
      </c>
      <c r="E115" s="180">
        <f>SUM(C115/B115)*100%</f>
        <v>0.97598179265517915</v>
      </c>
    </row>
    <row r="116" spans="1:5" s="15" customFormat="1" ht="13.5" thickBot="1" x14ac:dyDescent="0.25">
      <c r="A116" s="8" t="s">
        <v>57</v>
      </c>
      <c r="B116" s="31">
        <f t="shared" si="3"/>
        <v>8119906</v>
      </c>
      <c r="C116" s="31">
        <f>SUM(C6+C98)</f>
        <v>7459537.9099999992</v>
      </c>
      <c r="D116" s="182">
        <f t="shared" si="3"/>
        <v>7459.5379099999991</v>
      </c>
      <c r="E116" s="183">
        <f>SUM(C116/B116)*100%</f>
        <v>0.91867293907096947</v>
      </c>
    </row>
    <row r="117" spans="1:5" s="15" customFormat="1" ht="13.5" thickBot="1" x14ac:dyDescent="0.25">
      <c r="A117" s="9" t="s">
        <v>58</v>
      </c>
      <c r="B117" s="14">
        <f>SUM(B115-B116)</f>
        <v>69756</v>
      </c>
      <c r="C117" s="14">
        <f>SUM(C115-C116)</f>
        <v>533423.09000000078</v>
      </c>
      <c r="D117" s="184">
        <f>SUM(D115-D116)</f>
        <v>533.42309000000114</v>
      </c>
      <c r="E117" s="185"/>
    </row>
    <row r="118" spans="1:5" s="15" customFormat="1" ht="13.5" thickBot="1" x14ac:dyDescent="0.25">
      <c r="A118" s="5"/>
      <c r="D118" s="186"/>
      <c r="E118" s="154"/>
    </row>
    <row r="119" spans="1:5" s="15" customFormat="1" ht="13.5" x14ac:dyDescent="0.25">
      <c r="A119" s="38" t="s">
        <v>78</v>
      </c>
      <c r="B119" s="173" t="s">
        <v>287</v>
      </c>
      <c r="C119" s="173" t="s">
        <v>50</v>
      </c>
      <c r="D119" s="174" t="s">
        <v>50</v>
      </c>
      <c r="E119" s="175" t="s">
        <v>50</v>
      </c>
    </row>
    <row r="120" spans="1:5" s="15" customFormat="1" ht="14.25" thickBot="1" x14ac:dyDescent="0.3">
      <c r="A120" s="34" t="s">
        <v>66</v>
      </c>
      <c r="B120" s="176" t="s">
        <v>67</v>
      </c>
      <c r="C120" s="176" t="s">
        <v>53</v>
      </c>
      <c r="D120" s="177" t="s">
        <v>54</v>
      </c>
      <c r="E120" s="178" t="s">
        <v>67</v>
      </c>
    </row>
    <row r="121" spans="1:5" s="15" customFormat="1" x14ac:dyDescent="0.2">
      <c r="A121" s="29" t="s">
        <v>56</v>
      </c>
      <c r="B121" s="27">
        <f t="shared" ref="B121:D122" si="4">SUM(B103+B24)</f>
        <v>3848494</v>
      </c>
      <c r="C121" s="27">
        <f t="shared" si="4"/>
        <v>3814398.8</v>
      </c>
      <c r="D121" s="27">
        <f t="shared" si="4"/>
        <v>3814.3987999999999</v>
      </c>
      <c r="E121" s="180">
        <f>SUM(C121/B121)*100%</f>
        <v>0.9911406383899779</v>
      </c>
    </row>
    <row r="122" spans="1:5" s="15" customFormat="1" ht="13.5" thickBot="1" x14ac:dyDescent="0.25">
      <c r="A122" s="8" t="s">
        <v>57</v>
      </c>
      <c r="B122" s="12">
        <f t="shared" si="4"/>
        <v>3911226</v>
      </c>
      <c r="C122" s="12">
        <f t="shared" si="4"/>
        <v>3786597.75</v>
      </c>
      <c r="D122" s="12">
        <f t="shared" si="4"/>
        <v>3786.5977499999999</v>
      </c>
      <c r="E122" s="193">
        <f>SUM(C122/B122)*100%</f>
        <v>0.96813575845527722</v>
      </c>
    </row>
    <row r="123" spans="1:5" s="15" customFormat="1" ht="13.5" thickBot="1" x14ac:dyDescent="0.25">
      <c r="A123" s="9" t="s">
        <v>58</v>
      </c>
      <c r="B123" s="14">
        <f>SUM(B121-B122)</f>
        <v>-62732</v>
      </c>
      <c r="C123" s="14">
        <f>SUM(C121-C122)</f>
        <v>27801.049999999814</v>
      </c>
      <c r="D123" s="184">
        <f>SUM(D121-D122)</f>
        <v>27.801050000000032</v>
      </c>
      <c r="E123" s="185"/>
    </row>
    <row r="124" spans="1:5" s="15" customFormat="1" ht="13.5" thickBot="1" x14ac:dyDescent="0.25">
      <c r="A124" s="5"/>
      <c r="D124" s="186"/>
      <c r="E124" s="154"/>
    </row>
    <row r="125" spans="1:5" s="15" customFormat="1" ht="13.5" x14ac:dyDescent="0.25">
      <c r="A125" s="39" t="s">
        <v>79</v>
      </c>
      <c r="B125" s="173" t="s">
        <v>287</v>
      </c>
      <c r="C125" s="173" t="s">
        <v>50</v>
      </c>
      <c r="D125" s="174" t="s">
        <v>50</v>
      </c>
      <c r="E125" s="175" t="s">
        <v>50</v>
      </c>
    </row>
    <row r="126" spans="1:5" s="15" customFormat="1" ht="14.25" thickBot="1" x14ac:dyDescent="0.3">
      <c r="A126" s="35" t="s">
        <v>68</v>
      </c>
      <c r="B126" s="176" t="s">
        <v>67</v>
      </c>
      <c r="C126" s="176" t="s">
        <v>53</v>
      </c>
      <c r="D126" s="177" t="s">
        <v>54</v>
      </c>
      <c r="E126" s="178" t="s">
        <v>67</v>
      </c>
    </row>
    <row r="127" spans="1:5" s="15" customFormat="1" x14ac:dyDescent="0.2">
      <c r="A127" s="29" t="s">
        <v>56</v>
      </c>
      <c r="B127" s="27">
        <f t="shared" ref="B127:D128" si="5">SUM(B43)</f>
        <v>653111</v>
      </c>
      <c r="C127" s="27">
        <f t="shared" si="5"/>
        <v>653111</v>
      </c>
      <c r="D127" s="179">
        <f t="shared" si="5"/>
        <v>653.11099999999999</v>
      </c>
      <c r="E127" s="180">
        <f>SUM(C127/B127)*100%</f>
        <v>1</v>
      </c>
    </row>
    <row r="128" spans="1:5" s="15" customFormat="1" ht="13.5" thickBot="1" x14ac:dyDescent="0.25">
      <c r="A128" s="8" t="s">
        <v>57</v>
      </c>
      <c r="B128" s="12">
        <f t="shared" si="5"/>
        <v>653111</v>
      </c>
      <c r="C128" s="12">
        <f t="shared" si="5"/>
        <v>653111</v>
      </c>
      <c r="D128" s="195">
        <f t="shared" si="5"/>
        <v>653.11099999999999</v>
      </c>
      <c r="E128" s="183">
        <f>SUM(C128/B128)*100%</f>
        <v>1</v>
      </c>
    </row>
    <row r="129" spans="1:5" s="15" customFormat="1" ht="13.5" thickBot="1" x14ac:dyDescent="0.25">
      <c r="A129" s="9" t="s">
        <v>58</v>
      </c>
      <c r="B129" s="14">
        <f>SUM(B127-B128)</f>
        <v>0</v>
      </c>
      <c r="C129" s="14">
        <f>SUM(C127-C128)</f>
        <v>0</v>
      </c>
      <c r="D129" s="184">
        <f>SUM(D127-D128)</f>
        <v>0</v>
      </c>
      <c r="E129" s="185"/>
    </row>
    <row r="130" spans="1:5" s="15" customFormat="1" ht="13.5" thickBot="1" x14ac:dyDescent="0.25">
      <c r="A130" s="5"/>
      <c r="B130" s="15" t="s">
        <v>22</v>
      </c>
      <c r="D130" s="186"/>
      <c r="E130" s="154"/>
    </row>
    <row r="131" spans="1:5" s="15" customFormat="1" ht="13.5" x14ac:dyDescent="0.25">
      <c r="A131" s="40" t="s">
        <v>78</v>
      </c>
      <c r="B131" s="173" t="s">
        <v>287</v>
      </c>
      <c r="C131" s="173" t="s">
        <v>50</v>
      </c>
      <c r="D131" s="174" t="s">
        <v>50</v>
      </c>
      <c r="E131" s="175" t="s">
        <v>50</v>
      </c>
    </row>
    <row r="132" spans="1:5" s="15" customFormat="1" ht="14.25" thickBot="1" x14ac:dyDescent="0.3">
      <c r="A132" s="36" t="s">
        <v>71</v>
      </c>
      <c r="B132" s="176" t="s">
        <v>67</v>
      </c>
      <c r="C132" s="176" t="s">
        <v>53</v>
      </c>
      <c r="D132" s="177" t="s">
        <v>54</v>
      </c>
      <c r="E132" s="178" t="s">
        <v>67</v>
      </c>
    </row>
    <row r="133" spans="1:5" s="15" customFormat="1" x14ac:dyDescent="0.2">
      <c r="A133" s="29" t="s">
        <v>56</v>
      </c>
      <c r="B133" s="27">
        <f t="shared" ref="B133:D134" si="6">SUM(B61)</f>
        <v>1089078</v>
      </c>
      <c r="C133" s="27">
        <f t="shared" si="6"/>
        <v>955063.68</v>
      </c>
      <c r="D133" s="179">
        <f t="shared" si="6"/>
        <v>955.06368000000009</v>
      </c>
      <c r="E133" s="180">
        <f>SUM(C133/B133)*100%</f>
        <v>0.87694699553200051</v>
      </c>
    </row>
    <row r="134" spans="1:5" s="15" customFormat="1" ht="13.5" thickBot="1" x14ac:dyDescent="0.25">
      <c r="A134" s="8" t="s">
        <v>57</v>
      </c>
      <c r="B134" s="31">
        <f t="shared" si="6"/>
        <v>1096102</v>
      </c>
      <c r="C134" s="31">
        <f t="shared" si="6"/>
        <v>954223.18</v>
      </c>
      <c r="D134" s="182">
        <f t="shared" si="6"/>
        <v>954.22318000000007</v>
      </c>
      <c r="E134" s="183">
        <f>SUM(C134/B134)*100%</f>
        <v>0.87056056826828165</v>
      </c>
    </row>
    <row r="135" spans="1:5" s="15" customFormat="1" ht="13.5" thickBot="1" x14ac:dyDescent="0.25">
      <c r="A135" s="9" t="s">
        <v>58</v>
      </c>
      <c r="B135" s="14">
        <f>SUM(B133-B134)</f>
        <v>-7024</v>
      </c>
      <c r="C135" s="14">
        <f>SUM(C133-C134)</f>
        <v>840.5</v>
      </c>
      <c r="D135" s="184">
        <f>SUM(D133-D134)</f>
        <v>0.84050000000002001</v>
      </c>
      <c r="E135" s="185"/>
    </row>
    <row r="136" spans="1:5" s="15" customFormat="1" x14ac:dyDescent="0.2">
      <c r="A136" s="5"/>
      <c r="D136" s="186"/>
      <c r="E136" s="154"/>
    </row>
    <row r="137" spans="1:5" s="15" customFormat="1" ht="13.5" thickBot="1" x14ac:dyDescent="0.25">
      <c r="A137" s="5"/>
      <c r="D137" s="186"/>
      <c r="E137" s="154"/>
    </row>
    <row r="138" spans="1:5" s="15" customFormat="1" ht="13.5" x14ac:dyDescent="0.25">
      <c r="A138" s="18" t="s">
        <v>79</v>
      </c>
      <c r="B138" s="173" t="s">
        <v>287</v>
      </c>
      <c r="C138" s="173" t="s">
        <v>50</v>
      </c>
      <c r="D138" s="174" t="s">
        <v>50</v>
      </c>
      <c r="E138" s="175" t="s">
        <v>50</v>
      </c>
    </row>
    <row r="139" spans="1:5" s="15" customFormat="1" ht="14.25" thickBot="1" x14ac:dyDescent="0.3">
      <c r="A139" s="5"/>
      <c r="B139" s="176" t="s">
        <v>67</v>
      </c>
      <c r="C139" s="176" t="s">
        <v>53</v>
      </c>
      <c r="D139" s="177" t="s">
        <v>54</v>
      </c>
      <c r="E139" s="178" t="s">
        <v>55</v>
      </c>
    </row>
    <row r="140" spans="1:5" s="15" customFormat="1" x14ac:dyDescent="0.2">
      <c r="A140" s="29" t="s">
        <v>56</v>
      </c>
      <c r="B140" s="27">
        <f t="shared" ref="B140:D141" si="7">SUM(B115+B121+B127+B133)</f>
        <v>13780345</v>
      </c>
      <c r="C140" s="27">
        <f t="shared" si="7"/>
        <v>13415534.48</v>
      </c>
      <c r="D140" s="179">
        <f t="shared" si="7"/>
        <v>13415.53448</v>
      </c>
      <c r="E140" s="180">
        <f>SUM(C140/B140)*100%</f>
        <v>0.97352674987454957</v>
      </c>
    </row>
    <row r="141" spans="1:5" s="15" customFormat="1" ht="13.5" thickBot="1" x14ac:dyDescent="0.25">
      <c r="A141" s="8" t="s">
        <v>57</v>
      </c>
      <c r="B141" s="31">
        <f t="shared" si="7"/>
        <v>13780345</v>
      </c>
      <c r="C141" s="31">
        <f t="shared" si="7"/>
        <v>12853469.84</v>
      </c>
      <c r="D141" s="182">
        <f t="shared" si="7"/>
        <v>12853.469840000002</v>
      </c>
      <c r="E141" s="193">
        <f>SUM(C141/B141)*100%</f>
        <v>0.93273933562621258</v>
      </c>
    </row>
    <row r="142" spans="1:5" s="15" customFormat="1" ht="13.5" thickBot="1" x14ac:dyDescent="0.25">
      <c r="A142" s="9" t="s">
        <v>80</v>
      </c>
      <c r="B142" s="14">
        <f>SUM(B140-B141)</f>
        <v>0</v>
      </c>
      <c r="C142" s="14">
        <f>SUM(C140-C141)</f>
        <v>562064.6400000006</v>
      </c>
      <c r="D142" s="184">
        <f>SUM(D140-D141)</f>
        <v>562.06463999999869</v>
      </c>
      <c r="E142" s="185"/>
    </row>
    <row r="144" spans="1:5" s="15" customFormat="1" x14ac:dyDescent="0.2">
      <c r="A144" s="41"/>
      <c r="B144" s="5"/>
      <c r="C144" s="5"/>
      <c r="D144" s="186"/>
      <c r="E144" s="154"/>
    </row>
    <row r="145" spans="1:5" s="15" customFormat="1" x14ac:dyDescent="0.2">
      <c r="A145" s="41"/>
      <c r="B145" s="5"/>
      <c r="D145" s="186"/>
      <c r="E145" s="154"/>
    </row>
  </sheetData>
  <mergeCells count="1">
    <mergeCell ref="A1:E1"/>
  </mergeCells>
  <pageMargins left="0.11811023622047245" right="0.11811023622047245" top="0.11811023622047245" bottom="0.11811023622047245" header="0.31496062992125984" footer="0.31496062992125984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X64"/>
  <sheetViews>
    <sheetView topLeftCell="A41" workbookViewId="0">
      <selection activeCell="A62" sqref="A62:IV62"/>
    </sheetView>
  </sheetViews>
  <sheetFormatPr defaultColWidth="18.140625" defaultRowHeight="12.75" x14ac:dyDescent="0.2"/>
  <cols>
    <col min="1" max="1" width="18.7109375" style="15" customWidth="1"/>
    <col min="2" max="2" width="9.7109375" style="15" customWidth="1"/>
    <col min="3" max="7" width="9.7109375" style="327" customWidth="1"/>
    <col min="8" max="8" width="10.140625" style="15" customWidth="1"/>
    <col min="9" max="9" width="10.140625" style="327" customWidth="1"/>
    <col min="10" max="10" width="9.7109375" style="196" customWidth="1"/>
    <col min="11" max="11" width="9.7109375" style="327" customWidth="1"/>
    <col min="12" max="12" width="9.7109375" style="15" customWidth="1"/>
    <col min="13" max="13" width="9.7109375" style="327" customWidth="1"/>
    <col min="14" max="14" width="10.140625" style="15" customWidth="1"/>
    <col min="15" max="15" width="10.140625" style="327" customWidth="1"/>
    <col min="16" max="16" width="10.28515625" style="327" customWidth="1"/>
    <col min="17" max="17" width="10.28515625" style="16" customWidth="1"/>
    <col min="18" max="18" width="10.28515625" style="327" customWidth="1"/>
    <col min="19" max="19" width="10.28515625" style="16" customWidth="1"/>
    <col min="20" max="21" width="10.28515625" style="15" customWidth="1"/>
    <col min="22" max="22" width="15" style="15" customWidth="1"/>
    <col min="23" max="16384" width="18.140625" style="15"/>
  </cols>
  <sheetData>
    <row r="1" spans="1:21" s="676" customFormat="1" ht="15.75" customHeight="1" x14ac:dyDescent="0.25">
      <c r="A1" s="1244" t="s">
        <v>437</v>
      </c>
      <c r="B1" s="1244"/>
      <c r="C1" s="1244"/>
      <c r="D1" s="1244"/>
      <c r="E1" s="1244"/>
      <c r="F1" s="1244"/>
      <c r="G1" s="1244"/>
      <c r="H1" s="1244"/>
      <c r="I1" s="1244"/>
      <c r="J1" s="1244"/>
      <c r="K1" s="1244"/>
      <c r="L1" s="1244"/>
      <c r="M1" s="1244"/>
      <c r="N1" s="1244"/>
      <c r="O1" s="1244"/>
      <c r="P1" s="1244"/>
      <c r="Q1" s="1244"/>
      <c r="R1" s="866"/>
      <c r="S1" s="866"/>
    </row>
    <row r="2" spans="1:21" s="676" customFormat="1" ht="16.5" thickBot="1" x14ac:dyDescent="0.3">
      <c r="A2" s="1244"/>
      <c r="B2" s="1244"/>
      <c r="C2" s="1244"/>
      <c r="D2" s="1244"/>
      <c r="E2" s="1244"/>
      <c r="F2" s="1244"/>
      <c r="G2" s="1244"/>
      <c r="H2" s="1244"/>
      <c r="I2" s="1244"/>
      <c r="J2" s="1244"/>
      <c r="K2" s="1244"/>
      <c r="L2" s="1244"/>
      <c r="M2" s="1244"/>
      <c r="N2" s="1244"/>
      <c r="O2" s="1244"/>
      <c r="P2" s="1244"/>
      <c r="Q2" s="1244"/>
      <c r="R2" s="866"/>
      <c r="S2" s="866"/>
    </row>
    <row r="3" spans="1:21" ht="14.25" thickTop="1" thickBot="1" x14ac:dyDescent="0.25">
      <c r="A3" s="196" t="s">
        <v>20</v>
      </c>
      <c r="B3" s="677" t="s">
        <v>52</v>
      </c>
      <c r="C3" s="678" t="s">
        <v>145</v>
      </c>
      <c r="D3" s="677" t="s">
        <v>52</v>
      </c>
      <c r="E3" s="678" t="s">
        <v>145</v>
      </c>
      <c r="F3" s="677" t="s">
        <v>52</v>
      </c>
      <c r="G3" s="678" t="s">
        <v>145</v>
      </c>
      <c r="H3" s="677" t="s">
        <v>52</v>
      </c>
      <c r="I3" s="1045" t="s">
        <v>145</v>
      </c>
      <c r="J3" s="677" t="s">
        <v>52</v>
      </c>
      <c r="K3" s="1045" t="s">
        <v>145</v>
      </c>
      <c r="L3" s="677" t="s">
        <v>52</v>
      </c>
      <c r="M3" s="988" t="s">
        <v>145</v>
      </c>
      <c r="N3" s="680" t="s">
        <v>52</v>
      </c>
      <c r="O3" s="678" t="s">
        <v>145</v>
      </c>
      <c r="P3" s="677" t="s">
        <v>52</v>
      </c>
      <c r="Q3" s="678" t="s">
        <v>145</v>
      </c>
      <c r="R3" s="991" t="s">
        <v>52</v>
      </c>
      <c r="S3" s="678" t="s">
        <v>145</v>
      </c>
      <c r="T3" s="991" t="s">
        <v>52</v>
      </c>
      <c r="U3" s="678" t="s">
        <v>145</v>
      </c>
    </row>
    <row r="4" spans="1:21" s="196" customFormat="1" ht="13.5" customHeight="1" thickTop="1" x14ac:dyDescent="0.2">
      <c r="A4" s="1245" t="s">
        <v>8</v>
      </c>
      <c r="B4" s="1233" t="s">
        <v>429</v>
      </c>
      <c r="C4" s="1235" t="s">
        <v>429</v>
      </c>
      <c r="D4" s="1237" t="s">
        <v>401</v>
      </c>
      <c r="E4" s="1235" t="s">
        <v>401</v>
      </c>
      <c r="F4" s="1240" t="s">
        <v>147</v>
      </c>
      <c r="G4" s="1242" t="s">
        <v>147</v>
      </c>
      <c r="H4" s="1215" t="s">
        <v>11</v>
      </c>
      <c r="I4" s="1263" t="s">
        <v>11</v>
      </c>
      <c r="J4" s="1277" t="s">
        <v>10</v>
      </c>
      <c r="K4" s="1293" t="s">
        <v>10</v>
      </c>
      <c r="L4" s="1295" t="s">
        <v>9</v>
      </c>
      <c r="M4" s="1297" t="s">
        <v>9</v>
      </c>
      <c r="N4" s="1215" t="s">
        <v>24</v>
      </c>
      <c r="O4" s="1299" t="s">
        <v>24</v>
      </c>
      <c r="P4" s="1287" t="s">
        <v>47</v>
      </c>
      <c r="Q4" s="1221" t="s">
        <v>47</v>
      </c>
      <c r="R4" s="1289" t="s">
        <v>419</v>
      </c>
      <c r="S4" s="1247" t="s">
        <v>419</v>
      </c>
      <c r="T4" s="1291" t="s">
        <v>148</v>
      </c>
      <c r="U4" s="1251" t="s">
        <v>148</v>
      </c>
    </row>
    <row r="5" spans="1:21" s="196" customFormat="1" ht="13.5" customHeight="1" thickBot="1" x14ac:dyDescent="0.25">
      <c r="A5" s="1246"/>
      <c r="B5" s="1234"/>
      <c r="C5" s="1236"/>
      <c r="D5" s="1238"/>
      <c r="E5" s="1239"/>
      <c r="F5" s="1241"/>
      <c r="G5" s="1243"/>
      <c r="H5" s="1216"/>
      <c r="I5" s="1301"/>
      <c r="J5" s="1278"/>
      <c r="K5" s="1294"/>
      <c r="L5" s="1296"/>
      <c r="M5" s="1298"/>
      <c r="N5" s="1216"/>
      <c r="O5" s="1300"/>
      <c r="P5" s="1288"/>
      <c r="Q5" s="1222"/>
      <c r="R5" s="1290"/>
      <c r="S5" s="1248"/>
      <c r="T5" s="1292"/>
      <c r="U5" s="1252"/>
    </row>
    <row r="6" spans="1:21" s="196" customFormat="1" ht="14.25" thickTop="1" thickBot="1" x14ac:dyDescent="0.25">
      <c r="A6" s="1046" t="s">
        <v>44</v>
      </c>
      <c r="B6" s="1047">
        <f>SUM(B7+B10)</f>
        <v>828798</v>
      </c>
      <c r="C6" s="1041">
        <f>SUM(C7+C10)</f>
        <v>820733.43</v>
      </c>
      <c r="D6" s="1048">
        <f>SUM(D10+D7)</f>
        <v>224180</v>
      </c>
      <c r="E6" s="1042">
        <f>SUM(E10+E7)</f>
        <v>98230.25</v>
      </c>
      <c r="F6" s="1049">
        <f>SUM(F10+F7)</f>
        <v>653111</v>
      </c>
      <c r="G6" s="1043">
        <f>SUM(G8:G17)</f>
        <v>653111</v>
      </c>
      <c r="H6" s="1050">
        <f t="shared" ref="H6:U6" si="0">SUM(H7+H10)</f>
        <v>1183643</v>
      </c>
      <c r="I6" s="1051">
        <f t="shared" si="0"/>
        <v>1166337.77</v>
      </c>
      <c r="J6" s="1052">
        <f t="shared" si="0"/>
        <v>583663</v>
      </c>
      <c r="K6" s="1053">
        <f t="shared" si="0"/>
        <v>582483.24</v>
      </c>
      <c r="L6" s="1054">
        <f t="shared" si="0"/>
        <v>247980</v>
      </c>
      <c r="M6" s="1055">
        <f t="shared" si="0"/>
        <v>247962.4</v>
      </c>
      <c r="N6" s="1044">
        <f t="shared" si="0"/>
        <v>348844</v>
      </c>
      <c r="O6" s="1056">
        <f t="shared" si="0"/>
        <v>355649.86</v>
      </c>
      <c r="P6" s="1057">
        <f t="shared" si="0"/>
        <v>2364130</v>
      </c>
      <c r="Q6" s="1040">
        <f t="shared" si="0"/>
        <v>2352433.27</v>
      </c>
      <c r="R6" s="1058">
        <f t="shared" si="0"/>
        <v>1052978</v>
      </c>
      <c r="S6" s="1059">
        <f t="shared" si="0"/>
        <v>918963.68</v>
      </c>
      <c r="T6" s="1060">
        <f t="shared" si="0"/>
        <v>4070219</v>
      </c>
      <c r="U6" s="1061">
        <f t="shared" si="0"/>
        <v>3924507.95</v>
      </c>
    </row>
    <row r="7" spans="1:21" ht="13.5" thickBot="1" x14ac:dyDescent="0.25">
      <c r="A7" s="1062" t="s">
        <v>450</v>
      </c>
      <c r="B7" s="1063">
        <f>SUM(B8:B9)</f>
        <v>393698</v>
      </c>
      <c r="C7" s="1064">
        <f>SUM(C8:C9)</f>
        <v>393697.27</v>
      </c>
      <c r="D7" s="1063">
        <f t="shared" ref="D7:U7" si="1">SUM(D8:D9)</f>
        <v>56460</v>
      </c>
      <c r="E7" s="1064">
        <f t="shared" si="1"/>
        <v>56460</v>
      </c>
      <c r="F7" s="1063">
        <f t="shared" si="1"/>
        <v>653111</v>
      </c>
      <c r="G7" s="1064">
        <f t="shared" si="1"/>
        <v>653111</v>
      </c>
      <c r="H7" s="1063">
        <f t="shared" si="1"/>
        <v>992844</v>
      </c>
      <c r="I7" s="1065">
        <f t="shared" si="1"/>
        <v>992844</v>
      </c>
      <c r="J7" s="1066">
        <f t="shared" si="1"/>
        <v>550703</v>
      </c>
      <c r="K7" s="1067">
        <f t="shared" si="1"/>
        <v>550703</v>
      </c>
      <c r="L7" s="1066">
        <f t="shared" si="1"/>
        <v>203280</v>
      </c>
      <c r="M7" s="1068">
        <f t="shared" si="1"/>
        <v>203280</v>
      </c>
      <c r="N7" s="1066">
        <f t="shared" si="1"/>
        <v>245829</v>
      </c>
      <c r="O7" s="1069">
        <f t="shared" si="1"/>
        <v>245829</v>
      </c>
      <c r="P7" s="1063">
        <f t="shared" si="1"/>
        <v>1992656</v>
      </c>
      <c r="Q7" s="1064">
        <f t="shared" si="1"/>
        <v>1992656</v>
      </c>
      <c r="R7" s="1063">
        <f t="shared" si="1"/>
        <v>450158</v>
      </c>
      <c r="S7" s="1064">
        <f t="shared" si="1"/>
        <v>450157.27</v>
      </c>
      <c r="T7" s="1063">
        <f t="shared" si="1"/>
        <v>3095925</v>
      </c>
      <c r="U7" s="1064">
        <f t="shared" si="1"/>
        <v>3095924.27</v>
      </c>
    </row>
    <row r="8" spans="1:21" s="708" customFormat="1" x14ac:dyDescent="0.2">
      <c r="A8" s="695" t="s">
        <v>317</v>
      </c>
      <c r="B8" s="1070">
        <v>391398</v>
      </c>
      <c r="C8" s="697">
        <v>391397.27</v>
      </c>
      <c r="D8" s="1071">
        <v>0</v>
      </c>
      <c r="E8" s="948"/>
      <c r="F8" s="1072"/>
      <c r="G8" s="699"/>
      <c r="H8" s="745"/>
      <c r="I8" s="701"/>
      <c r="J8" s="1073"/>
      <c r="K8" s="950"/>
      <c r="L8" s="1074"/>
      <c r="M8" s="1075"/>
      <c r="N8" s="1076"/>
      <c r="O8" s="1077"/>
      <c r="P8" s="706">
        <f t="shared" ref="P8:Q37" si="2">SUM(H8+J8+L8+N8)</f>
        <v>0</v>
      </c>
      <c r="Q8" s="707">
        <f t="shared" si="2"/>
        <v>0</v>
      </c>
      <c r="R8" s="951">
        <f t="shared" ref="R8:S23" si="3">SUM(B8+D8)</f>
        <v>391398</v>
      </c>
      <c r="S8" s="1078">
        <f t="shared" si="3"/>
        <v>391397.27</v>
      </c>
      <c r="T8" s="1079">
        <f t="shared" ref="T8:U23" si="4">SUM(R8+F8+P8)</f>
        <v>391398</v>
      </c>
      <c r="U8" s="1080">
        <f t="shared" si="4"/>
        <v>391397.27</v>
      </c>
    </row>
    <row r="9" spans="1:21" ht="14.25" thickBot="1" x14ac:dyDescent="0.3">
      <c r="A9" s="1081" t="s">
        <v>40</v>
      </c>
      <c r="B9" s="1082">
        <v>2300</v>
      </c>
      <c r="C9" s="750">
        <v>2300</v>
      </c>
      <c r="D9" s="1083">
        <v>56460</v>
      </c>
      <c r="E9" s="975">
        <v>56460</v>
      </c>
      <c r="F9" s="1084">
        <v>653111</v>
      </c>
      <c r="G9" s="751">
        <v>653111</v>
      </c>
      <c r="H9" s="752">
        <v>992844</v>
      </c>
      <c r="I9" s="1085">
        <v>992844</v>
      </c>
      <c r="J9" s="1086">
        <v>550703</v>
      </c>
      <c r="K9" s="1087">
        <v>550703</v>
      </c>
      <c r="L9" s="1088">
        <v>203280</v>
      </c>
      <c r="M9" s="1089">
        <v>203280</v>
      </c>
      <c r="N9" s="1090">
        <v>245829</v>
      </c>
      <c r="O9" s="1091">
        <v>245829</v>
      </c>
      <c r="P9" s="733">
        <f t="shared" si="2"/>
        <v>1992656</v>
      </c>
      <c r="Q9" s="710">
        <f t="shared" si="2"/>
        <v>1992656</v>
      </c>
      <c r="R9" s="1092">
        <f t="shared" si="3"/>
        <v>58760</v>
      </c>
      <c r="S9" s="1093">
        <f t="shared" si="3"/>
        <v>58760</v>
      </c>
      <c r="T9" s="1094">
        <f t="shared" si="4"/>
        <v>2704527</v>
      </c>
      <c r="U9" s="1095">
        <f t="shared" si="4"/>
        <v>2704527</v>
      </c>
    </row>
    <row r="10" spans="1:21" s="327" customFormat="1" ht="13.5" thickBot="1" x14ac:dyDescent="0.25">
      <c r="A10" s="1062" t="s">
        <v>451</v>
      </c>
      <c r="B10" s="1096">
        <f>SUM(B11:B17)</f>
        <v>435100</v>
      </c>
      <c r="C10" s="1062">
        <f>SUM(C11:C17)</f>
        <v>427036.16000000003</v>
      </c>
      <c r="D10" s="1096">
        <f t="shared" ref="D10:U10" si="5">SUM(D11:D17)</f>
        <v>167720</v>
      </c>
      <c r="E10" s="1062">
        <f t="shared" si="5"/>
        <v>41770.25</v>
      </c>
      <c r="F10" s="1096">
        <f t="shared" si="5"/>
        <v>0</v>
      </c>
      <c r="G10" s="1062">
        <f t="shared" si="5"/>
        <v>0</v>
      </c>
      <c r="H10" s="1096">
        <f t="shared" si="5"/>
        <v>190799</v>
      </c>
      <c r="I10" s="1097">
        <f t="shared" si="5"/>
        <v>173493.77000000002</v>
      </c>
      <c r="J10" s="1098">
        <f t="shared" si="5"/>
        <v>32960</v>
      </c>
      <c r="K10" s="1097">
        <f t="shared" si="5"/>
        <v>31780.240000000002</v>
      </c>
      <c r="L10" s="1099">
        <f t="shared" si="5"/>
        <v>44700</v>
      </c>
      <c r="M10" s="1100">
        <f t="shared" si="5"/>
        <v>44682.400000000001</v>
      </c>
      <c r="N10" s="1099">
        <f t="shared" si="5"/>
        <v>103015</v>
      </c>
      <c r="O10" s="1101">
        <f t="shared" si="5"/>
        <v>109820.86</v>
      </c>
      <c r="P10" s="1102">
        <f t="shared" si="5"/>
        <v>371474</v>
      </c>
      <c r="Q10" s="1062">
        <f t="shared" si="5"/>
        <v>359777.27</v>
      </c>
      <c r="R10" s="1102">
        <f t="shared" si="5"/>
        <v>602820</v>
      </c>
      <c r="S10" s="1062">
        <f t="shared" si="5"/>
        <v>468806.41000000003</v>
      </c>
      <c r="T10" s="1102">
        <f t="shared" si="5"/>
        <v>974294</v>
      </c>
      <c r="U10" s="1062">
        <f t="shared" si="5"/>
        <v>828583.68</v>
      </c>
    </row>
    <row r="11" spans="1:21" x14ac:dyDescent="0.2">
      <c r="A11" s="695" t="s">
        <v>318</v>
      </c>
      <c r="B11" s="1070">
        <v>228400</v>
      </c>
      <c r="C11" s="697">
        <v>205760.46</v>
      </c>
      <c r="D11" s="1071"/>
      <c r="E11" s="948"/>
      <c r="F11" s="1072"/>
      <c r="G11" s="699"/>
      <c r="H11" s="745">
        <v>100500</v>
      </c>
      <c r="I11" s="701">
        <v>95626.77</v>
      </c>
      <c r="J11" s="1103"/>
      <c r="K11" s="950"/>
      <c r="L11" s="1074"/>
      <c r="M11" s="1075"/>
      <c r="N11" s="1076">
        <v>30454</v>
      </c>
      <c r="O11" s="1077">
        <v>37383.269999999997</v>
      </c>
      <c r="P11" s="706">
        <f t="shared" si="2"/>
        <v>130954</v>
      </c>
      <c r="Q11" s="707">
        <f t="shared" si="2"/>
        <v>133010.04</v>
      </c>
      <c r="R11" s="951">
        <f t="shared" si="3"/>
        <v>228400</v>
      </c>
      <c r="S11" s="1078">
        <f t="shared" si="3"/>
        <v>205760.46</v>
      </c>
      <c r="T11" s="1079">
        <f t="shared" si="4"/>
        <v>359354</v>
      </c>
      <c r="U11" s="1080">
        <f t="shared" si="4"/>
        <v>338770.5</v>
      </c>
    </row>
    <row r="12" spans="1:21" x14ac:dyDescent="0.2">
      <c r="A12" s="712" t="s">
        <v>319</v>
      </c>
      <c r="B12" s="1070">
        <v>206700</v>
      </c>
      <c r="C12" s="697">
        <v>221275.7</v>
      </c>
      <c r="D12" s="1071">
        <v>167720</v>
      </c>
      <c r="E12" s="948">
        <v>41770.25</v>
      </c>
      <c r="F12" s="1072"/>
      <c r="G12" s="699"/>
      <c r="H12" s="745">
        <v>5500</v>
      </c>
      <c r="I12" s="701">
        <v>5500</v>
      </c>
      <c r="J12" s="1103"/>
      <c r="K12" s="950"/>
      <c r="L12" s="1074"/>
      <c r="M12" s="1075"/>
      <c r="N12" s="1076">
        <v>39960</v>
      </c>
      <c r="O12" s="1077">
        <v>43717.83</v>
      </c>
      <c r="P12" s="706">
        <f t="shared" si="2"/>
        <v>45460</v>
      </c>
      <c r="Q12" s="710">
        <f t="shared" si="2"/>
        <v>49217.83</v>
      </c>
      <c r="R12" s="951">
        <f t="shared" si="3"/>
        <v>374420</v>
      </c>
      <c r="S12" s="1078">
        <f t="shared" si="3"/>
        <v>263045.95</v>
      </c>
      <c r="T12" s="1104">
        <f t="shared" si="4"/>
        <v>419880</v>
      </c>
      <c r="U12" s="1105">
        <f t="shared" si="4"/>
        <v>312263.78000000003</v>
      </c>
    </row>
    <row r="13" spans="1:21" x14ac:dyDescent="0.2">
      <c r="A13" s="712" t="s">
        <v>430</v>
      </c>
      <c r="B13" s="713"/>
      <c r="C13" s="714"/>
      <c r="D13" s="956"/>
      <c r="E13" s="957"/>
      <c r="F13" s="715"/>
      <c r="G13" s="716"/>
      <c r="H13" s="747">
        <v>61000</v>
      </c>
      <c r="I13" s="718">
        <v>48928</v>
      </c>
      <c r="J13" s="1106">
        <v>28845</v>
      </c>
      <c r="K13" s="959">
        <v>28174.240000000002</v>
      </c>
      <c r="L13" s="1107">
        <v>44600</v>
      </c>
      <c r="M13" s="1108">
        <v>44582.400000000001</v>
      </c>
      <c r="N13" s="1109">
        <v>26000</v>
      </c>
      <c r="O13" s="1110">
        <v>23540</v>
      </c>
      <c r="P13" s="706">
        <f t="shared" si="2"/>
        <v>160445</v>
      </c>
      <c r="Q13" s="710">
        <f t="shared" si="2"/>
        <v>145224.64000000001</v>
      </c>
      <c r="R13" s="951">
        <f t="shared" si="3"/>
        <v>0</v>
      </c>
      <c r="S13" s="1078">
        <f t="shared" si="3"/>
        <v>0</v>
      </c>
      <c r="T13" s="1104">
        <f t="shared" si="4"/>
        <v>160445</v>
      </c>
      <c r="U13" s="1105">
        <f t="shared" si="4"/>
        <v>145224.64000000001</v>
      </c>
    </row>
    <row r="14" spans="1:21" x14ac:dyDescent="0.2">
      <c r="A14" s="712" t="s">
        <v>431</v>
      </c>
      <c r="B14" s="723"/>
      <c r="C14" s="724"/>
      <c r="D14" s="960"/>
      <c r="E14" s="961"/>
      <c r="F14" s="725"/>
      <c r="G14" s="726"/>
      <c r="H14" s="758"/>
      <c r="I14" s="718"/>
      <c r="J14" s="1111"/>
      <c r="K14" s="963"/>
      <c r="L14" s="1112"/>
      <c r="M14" s="1113"/>
      <c r="N14" s="1114">
        <v>301</v>
      </c>
      <c r="O14" s="1115">
        <v>138.76</v>
      </c>
      <c r="P14" s="706">
        <f t="shared" si="2"/>
        <v>301</v>
      </c>
      <c r="Q14" s="710">
        <f t="shared" si="2"/>
        <v>138.76</v>
      </c>
      <c r="R14" s="951">
        <f t="shared" si="3"/>
        <v>0</v>
      </c>
      <c r="S14" s="1078">
        <f t="shared" si="3"/>
        <v>0</v>
      </c>
      <c r="T14" s="1104">
        <f t="shared" si="4"/>
        <v>301</v>
      </c>
      <c r="U14" s="1105">
        <f t="shared" si="4"/>
        <v>138.76</v>
      </c>
    </row>
    <row r="15" spans="1:21" x14ac:dyDescent="0.2">
      <c r="A15" s="712" t="s">
        <v>432</v>
      </c>
      <c r="B15" s="723"/>
      <c r="C15" s="724"/>
      <c r="D15" s="960"/>
      <c r="E15" s="961"/>
      <c r="F15" s="725"/>
      <c r="G15" s="726"/>
      <c r="H15" s="727"/>
      <c r="I15" s="728"/>
      <c r="J15" s="1111"/>
      <c r="K15" s="963"/>
      <c r="L15" s="1112"/>
      <c r="M15" s="1113"/>
      <c r="N15" s="1114"/>
      <c r="O15" s="1115"/>
      <c r="P15" s="706">
        <f t="shared" si="2"/>
        <v>0</v>
      </c>
      <c r="Q15" s="710">
        <f t="shared" si="2"/>
        <v>0</v>
      </c>
      <c r="R15" s="951">
        <f t="shared" si="3"/>
        <v>0</v>
      </c>
      <c r="S15" s="1078">
        <f t="shared" si="3"/>
        <v>0</v>
      </c>
      <c r="T15" s="1104">
        <f t="shared" si="4"/>
        <v>0</v>
      </c>
      <c r="U15" s="1105">
        <f t="shared" si="4"/>
        <v>0</v>
      </c>
    </row>
    <row r="16" spans="1:21" x14ac:dyDescent="0.2">
      <c r="A16" s="712" t="s">
        <v>375</v>
      </c>
      <c r="B16" s="723"/>
      <c r="C16" s="724"/>
      <c r="D16" s="960"/>
      <c r="E16" s="961"/>
      <c r="F16" s="725"/>
      <c r="G16" s="726"/>
      <c r="H16" s="727">
        <v>720</v>
      </c>
      <c r="I16" s="728">
        <v>360</v>
      </c>
      <c r="J16" s="1111">
        <v>4115</v>
      </c>
      <c r="K16" s="963">
        <v>3606</v>
      </c>
      <c r="L16" s="1112">
        <v>100</v>
      </c>
      <c r="M16" s="1113">
        <v>100</v>
      </c>
      <c r="N16" s="1114">
        <v>6300</v>
      </c>
      <c r="O16" s="1115">
        <v>5041</v>
      </c>
      <c r="P16" s="706">
        <f t="shared" si="2"/>
        <v>11235</v>
      </c>
      <c r="Q16" s="710">
        <f t="shared" si="2"/>
        <v>9107</v>
      </c>
      <c r="R16" s="951">
        <f t="shared" si="3"/>
        <v>0</v>
      </c>
      <c r="S16" s="1078">
        <f t="shared" si="3"/>
        <v>0</v>
      </c>
      <c r="T16" s="1104">
        <f t="shared" si="4"/>
        <v>11235</v>
      </c>
      <c r="U16" s="1105">
        <f t="shared" si="4"/>
        <v>9107</v>
      </c>
    </row>
    <row r="17" spans="1:21" ht="13.5" thickBot="1" x14ac:dyDescent="0.25">
      <c r="A17" s="757" t="s">
        <v>303</v>
      </c>
      <c r="B17" s="723"/>
      <c r="C17" s="724"/>
      <c r="D17" s="960"/>
      <c r="E17" s="961"/>
      <c r="F17" s="725"/>
      <c r="G17" s="726"/>
      <c r="H17" s="727">
        <v>23079</v>
      </c>
      <c r="I17" s="728">
        <v>23079</v>
      </c>
      <c r="J17" s="1111"/>
      <c r="K17" s="963"/>
      <c r="L17" s="1112"/>
      <c r="M17" s="1113"/>
      <c r="N17" s="1114"/>
      <c r="O17" s="1115"/>
      <c r="P17" s="733">
        <f t="shared" si="2"/>
        <v>23079</v>
      </c>
      <c r="Q17" s="710">
        <f t="shared" si="2"/>
        <v>23079</v>
      </c>
      <c r="R17" s="951">
        <f t="shared" si="3"/>
        <v>0</v>
      </c>
      <c r="S17" s="1078">
        <f t="shared" si="3"/>
        <v>0</v>
      </c>
      <c r="T17" s="1094">
        <f t="shared" si="4"/>
        <v>23079</v>
      </c>
      <c r="U17" s="1095">
        <f t="shared" si="4"/>
        <v>23079</v>
      </c>
    </row>
    <row r="18" spans="1:21" ht="14.25" thickTop="1" thickBot="1" x14ac:dyDescent="0.25">
      <c r="A18" s="681" t="s">
        <v>43</v>
      </c>
      <c r="B18" s="734">
        <f t="shared" ref="B18:O18" si="6">SUM(B19:B37)</f>
        <v>36100</v>
      </c>
      <c r="C18" s="735">
        <f t="shared" si="6"/>
        <v>36100</v>
      </c>
      <c r="D18" s="966">
        <f t="shared" si="6"/>
        <v>0</v>
      </c>
      <c r="E18" s="967">
        <f t="shared" si="6"/>
        <v>0</v>
      </c>
      <c r="F18" s="736">
        <f t="shared" si="6"/>
        <v>0</v>
      </c>
      <c r="G18" s="737">
        <f t="shared" si="6"/>
        <v>0</v>
      </c>
      <c r="H18" s="738">
        <f t="shared" si="6"/>
        <v>95475</v>
      </c>
      <c r="I18" s="1116">
        <f t="shared" si="6"/>
        <v>88633.829999999987</v>
      </c>
      <c r="J18" s="1117">
        <f t="shared" si="6"/>
        <v>0</v>
      </c>
      <c r="K18" s="969">
        <f t="shared" si="6"/>
        <v>0</v>
      </c>
      <c r="L18" s="1118">
        <f t="shared" si="6"/>
        <v>3215</v>
      </c>
      <c r="M18" s="1119">
        <f t="shared" si="6"/>
        <v>3215.2</v>
      </c>
      <c r="N18" s="1120">
        <f t="shared" si="6"/>
        <v>1385674</v>
      </c>
      <c r="O18" s="1121">
        <f t="shared" si="6"/>
        <v>1370116.5</v>
      </c>
      <c r="P18" s="1122">
        <f t="shared" si="2"/>
        <v>1484364</v>
      </c>
      <c r="Q18" s="693">
        <f t="shared" si="2"/>
        <v>1461965.53</v>
      </c>
      <c r="R18" s="1123">
        <f t="shared" si="3"/>
        <v>36100</v>
      </c>
      <c r="S18" s="1124">
        <f t="shared" si="3"/>
        <v>36100</v>
      </c>
      <c r="T18" s="1125">
        <f t="shared" si="4"/>
        <v>1520464</v>
      </c>
      <c r="U18" s="1126">
        <f t="shared" si="4"/>
        <v>1498065.53</v>
      </c>
    </row>
    <row r="19" spans="1:21" s="708" customFormat="1" ht="13.5" thickTop="1" x14ac:dyDescent="0.2">
      <c r="A19" s="695" t="s">
        <v>23</v>
      </c>
      <c r="B19" s="696"/>
      <c r="C19" s="697"/>
      <c r="D19" s="947"/>
      <c r="E19" s="948"/>
      <c r="F19" s="698"/>
      <c r="G19" s="699"/>
      <c r="H19" s="745">
        <v>50249</v>
      </c>
      <c r="I19" s="701">
        <v>50249</v>
      </c>
      <c r="J19" s="1073"/>
      <c r="K19" s="950"/>
      <c r="L19" s="1074"/>
      <c r="M19" s="1075"/>
      <c r="N19" s="1076"/>
      <c r="O19" s="1077"/>
      <c r="P19" s="706">
        <f t="shared" si="2"/>
        <v>50249</v>
      </c>
      <c r="Q19" s="707">
        <f t="shared" si="2"/>
        <v>50249</v>
      </c>
      <c r="R19" s="951">
        <f t="shared" si="3"/>
        <v>0</v>
      </c>
      <c r="S19" s="1078">
        <f t="shared" si="3"/>
        <v>0</v>
      </c>
      <c r="T19" s="1079">
        <f t="shared" si="4"/>
        <v>50249</v>
      </c>
      <c r="U19" s="1080">
        <f t="shared" si="4"/>
        <v>50249</v>
      </c>
    </row>
    <row r="20" spans="1:21" s="708" customFormat="1" x14ac:dyDescent="0.2">
      <c r="A20" s="695" t="s">
        <v>46</v>
      </c>
      <c r="B20" s="696"/>
      <c r="C20" s="697"/>
      <c r="D20" s="947"/>
      <c r="E20" s="948"/>
      <c r="F20" s="698"/>
      <c r="G20" s="699"/>
      <c r="H20" s="745"/>
      <c r="I20" s="701"/>
      <c r="J20" s="1073"/>
      <c r="K20" s="950"/>
      <c r="L20" s="1074"/>
      <c r="M20" s="1075"/>
      <c r="N20" s="1076">
        <v>1183036</v>
      </c>
      <c r="O20" s="1077">
        <v>1183036</v>
      </c>
      <c r="P20" s="706">
        <f t="shared" si="2"/>
        <v>1183036</v>
      </c>
      <c r="Q20" s="710">
        <f t="shared" si="2"/>
        <v>1183036</v>
      </c>
      <c r="R20" s="951">
        <f t="shared" si="3"/>
        <v>0</v>
      </c>
      <c r="S20" s="1078">
        <f t="shared" si="3"/>
        <v>0</v>
      </c>
      <c r="T20" s="1104">
        <f t="shared" si="4"/>
        <v>1183036</v>
      </c>
      <c r="U20" s="1105">
        <f t="shared" si="4"/>
        <v>1183036</v>
      </c>
    </row>
    <row r="21" spans="1:21" s="708" customFormat="1" x14ac:dyDescent="0.2">
      <c r="A21" s="695" t="s">
        <v>12</v>
      </c>
      <c r="B21" s="696"/>
      <c r="C21" s="697"/>
      <c r="D21" s="947"/>
      <c r="E21" s="948"/>
      <c r="F21" s="698"/>
      <c r="G21" s="699"/>
      <c r="H21" s="745"/>
      <c r="I21" s="701"/>
      <c r="J21" s="1073"/>
      <c r="K21" s="950"/>
      <c r="L21" s="1074"/>
      <c r="M21" s="1075"/>
      <c r="N21" s="1127"/>
      <c r="O21" s="1077"/>
      <c r="P21" s="706">
        <f t="shared" si="2"/>
        <v>0</v>
      </c>
      <c r="Q21" s="710">
        <f t="shared" si="2"/>
        <v>0</v>
      </c>
      <c r="R21" s="951">
        <f t="shared" si="3"/>
        <v>0</v>
      </c>
      <c r="S21" s="1078">
        <f t="shared" si="3"/>
        <v>0</v>
      </c>
      <c r="T21" s="1104">
        <f t="shared" si="4"/>
        <v>0</v>
      </c>
      <c r="U21" s="1105">
        <f t="shared" si="4"/>
        <v>0</v>
      </c>
    </row>
    <row r="22" spans="1:21" s="708" customFormat="1" x14ac:dyDescent="0.2">
      <c r="A22" s="712" t="s">
        <v>312</v>
      </c>
      <c r="B22" s="713"/>
      <c r="C22" s="714"/>
      <c r="D22" s="956"/>
      <c r="E22" s="957"/>
      <c r="F22" s="715"/>
      <c r="G22" s="716"/>
      <c r="H22" s="747"/>
      <c r="I22" s="718"/>
      <c r="J22" s="1128"/>
      <c r="K22" s="959"/>
      <c r="L22" s="1107"/>
      <c r="M22" s="1108"/>
      <c r="N22" s="1109">
        <v>3690</v>
      </c>
      <c r="O22" s="1110">
        <v>3690</v>
      </c>
      <c r="P22" s="706">
        <f t="shared" si="2"/>
        <v>3690</v>
      </c>
      <c r="Q22" s="710">
        <f t="shared" si="2"/>
        <v>3690</v>
      </c>
      <c r="R22" s="951">
        <f t="shared" si="3"/>
        <v>0</v>
      </c>
      <c r="S22" s="1078">
        <f t="shared" si="3"/>
        <v>0</v>
      </c>
      <c r="T22" s="1104">
        <f t="shared" si="4"/>
        <v>3690</v>
      </c>
      <c r="U22" s="1105">
        <f t="shared" si="4"/>
        <v>3690</v>
      </c>
    </row>
    <row r="23" spans="1:21" s="708" customFormat="1" x14ac:dyDescent="0.2">
      <c r="A23" s="712" t="s">
        <v>13</v>
      </c>
      <c r="B23" s="713"/>
      <c r="C23" s="714"/>
      <c r="D23" s="956"/>
      <c r="E23" s="957"/>
      <c r="F23" s="715"/>
      <c r="G23" s="716"/>
      <c r="H23" s="747"/>
      <c r="I23" s="718"/>
      <c r="J23" s="1128"/>
      <c r="K23" s="959"/>
      <c r="L23" s="1129">
        <v>1555</v>
      </c>
      <c r="M23" s="1108">
        <v>1555.2</v>
      </c>
      <c r="N23" s="1109">
        <v>12288</v>
      </c>
      <c r="O23" s="1110">
        <v>12287.8</v>
      </c>
      <c r="P23" s="706">
        <f t="shared" si="2"/>
        <v>13843</v>
      </c>
      <c r="Q23" s="749">
        <f t="shared" si="2"/>
        <v>13843</v>
      </c>
      <c r="R23" s="951">
        <f t="shared" si="3"/>
        <v>0</v>
      </c>
      <c r="S23" s="1078">
        <f t="shared" si="3"/>
        <v>0</v>
      </c>
      <c r="T23" s="1104">
        <f t="shared" si="4"/>
        <v>13843</v>
      </c>
      <c r="U23" s="1105">
        <f t="shared" si="4"/>
        <v>13843</v>
      </c>
    </row>
    <row r="24" spans="1:21" s="708" customFormat="1" x14ac:dyDescent="0.2">
      <c r="A24" s="712" t="s">
        <v>376</v>
      </c>
      <c r="B24" s="696"/>
      <c r="C24" s="750"/>
      <c r="D24" s="947"/>
      <c r="E24" s="975"/>
      <c r="F24" s="698"/>
      <c r="G24" s="751"/>
      <c r="H24" s="752"/>
      <c r="I24" s="1085"/>
      <c r="J24" s="1128"/>
      <c r="K24" s="959"/>
      <c r="L24" s="1200">
        <v>1660</v>
      </c>
      <c r="M24" s="1108">
        <v>1660</v>
      </c>
      <c r="N24" s="1109"/>
      <c r="O24" s="1110"/>
      <c r="P24" s="706">
        <f t="shared" si="2"/>
        <v>1660</v>
      </c>
      <c r="Q24" s="749">
        <f t="shared" si="2"/>
        <v>1660</v>
      </c>
      <c r="R24" s="951">
        <f t="shared" ref="R24:S37" si="7">SUM(B24+D24)</f>
        <v>0</v>
      </c>
      <c r="S24" s="1078">
        <f t="shared" si="7"/>
        <v>0</v>
      </c>
      <c r="T24" s="1104">
        <f t="shared" ref="T24:U39" si="8">SUM(R24+F24+P24)</f>
        <v>1660</v>
      </c>
      <c r="U24" s="1105">
        <f t="shared" si="8"/>
        <v>1660</v>
      </c>
    </row>
    <row r="25" spans="1:21" s="708" customFormat="1" x14ac:dyDescent="0.2">
      <c r="A25" s="712" t="s">
        <v>14</v>
      </c>
      <c r="B25" s="713"/>
      <c r="C25" s="714"/>
      <c r="D25" s="956"/>
      <c r="E25" s="957"/>
      <c r="F25" s="715"/>
      <c r="G25" s="716"/>
      <c r="H25" s="747"/>
      <c r="I25" s="718"/>
      <c r="J25" s="1128"/>
      <c r="K25" s="959"/>
      <c r="L25" s="1107"/>
      <c r="M25" s="1108"/>
      <c r="N25" s="1109">
        <v>17251</v>
      </c>
      <c r="O25" s="1110">
        <v>17251</v>
      </c>
      <c r="P25" s="706">
        <f t="shared" si="2"/>
        <v>17251</v>
      </c>
      <c r="Q25" s="710">
        <f t="shared" si="2"/>
        <v>17251</v>
      </c>
      <c r="R25" s="951">
        <f t="shared" si="7"/>
        <v>0</v>
      </c>
      <c r="S25" s="1078">
        <f t="shared" si="7"/>
        <v>0</v>
      </c>
      <c r="T25" s="1104">
        <f t="shared" si="8"/>
        <v>17251</v>
      </c>
      <c r="U25" s="1105">
        <f t="shared" si="8"/>
        <v>17251</v>
      </c>
    </row>
    <row r="26" spans="1:21" s="708" customFormat="1" x14ac:dyDescent="0.2">
      <c r="A26" s="712" t="s">
        <v>371</v>
      </c>
      <c r="B26" s="713"/>
      <c r="C26" s="714"/>
      <c r="D26" s="956"/>
      <c r="E26" s="957"/>
      <c r="F26" s="715"/>
      <c r="G26" s="716"/>
      <c r="H26" s="747">
        <v>182</v>
      </c>
      <c r="I26" s="718">
        <v>182</v>
      </c>
      <c r="J26" s="1106"/>
      <c r="K26" s="959"/>
      <c r="L26" s="1107"/>
      <c r="M26" s="1108"/>
      <c r="N26" s="1109">
        <v>11990</v>
      </c>
      <c r="O26" s="1110">
        <v>11990</v>
      </c>
      <c r="P26" s="706">
        <f t="shared" si="2"/>
        <v>12172</v>
      </c>
      <c r="Q26" s="710">
        <f t="shared" si="2"/>
        <v>12172</v>
      </c>
      <c r="R26" s="951">
        <f t="shared" si="7"/>
        <v>0</v>
      </c>
      <c r="S26" s="1078">
        <f t="shared" si="7"/>
        <v>0</v>
      </c>
      <c r="T26" s="1104">
        <f t="shared" si="8"/>
        <v>12172</v>
      </c>
      <c r="U26" s="1105">
        <f t="shared" si="8"/>
        <v>12172</v>
      </c>
    </row>
    <row r="27" spans="1:21" s="708" customFormat="1" x14ac:dyDescent="0.2">
      <c r="A27" s="712" t="s">
        <v>433</v>
      </c>
      <c r="B27" s="976"/>
      <c r="C27" s="714"/>
      <c r="D27" s="977"/>
      <c r="E27" s="957"/>
      <c r="F27" s="715"/>
      <c r="G27" s="716"/>
      <c r="H27" s="747">
        <v>15115</v>
      </c>
      <c r="I27" s="718">
        <v>15114.43</v>
      </c>
      <c r="J27" s="1128"/>
      <c r="K27" s="959"/>
      <c r="L27" s="1107"/>
      <c r="M27" s="1108"/>
      <c r="N27" s="1109"/>
      <c r="O27" s="1110"/>
      <c r="P27" s="706">
        <f t="shared" si="2"/>
        <v>15115</v>
      </c>
      <c r="Q27" s="710">
        <f t="shared" si="2"/>
        <v>15114.43</v>
      </c>
      <c r="R27" s="951">
        <f t="shared" si="7"/>
        <v>0</v>
      </c>
      <c r="S27" s="1078">
        <f t="shared" si="7"/>
        <v>0</v>
      </c>
      <c r="T27" s="1104">
        <f t="shared" si="8"/>
        <v>15115</v>
      </c>
      <c r="U27" s="1105">
        <f t="shared" si="8"/>
        <v>15114.43</v>
      </c>
    </row>
    <row r="28" spans="1:21" s="708" customFormat="1" x14ac:dyDescent="0.2">
      <c r="A28" s="712" t="s">
        <v>434</v>
      </c>
      <c r="B28" s="976"/>
      <c r="C28" s="714"/>
      <c r="D28" s="977"/>
      <c r="E28" s="957"/>
      <c r="F28" s="715"/>
      <c r="G28" s="716"/>
      <c r="H28" s="747">
        <v>12154</v>
      </c>
      <c r="I28" s="718">
        <v>12153</v>
      </c>
      <c r="J28" s="1128"/>
      <c r="K28" s="959"/>
      <c r="L28" s="1107"/>
      <c r="M28" s="1108"/>
      <c r="N28" s="1109"/>
      <c r="O28" s="1110"/>
      <c r="P28" s="706">
        <f t="shared" si="2"/>
        <v>12154</v>
      </c>
      <c r="Q28" s="710">
        <f t="shared" si="2"/>
        <v>12153</v>
      </c>
      <c r="R28" s="951">
        <f t="shared" si="7"/>
        <v>0</v>
      </c>
      <c r="S28" s="1078">
        <f t="shared" si="7"/>
        <v>0</v>
      </c>
      <c r="T28" s="1104">
        <f t="shared" si="8"/>
        <v>12154</v>
      </c>
      <c r="U28" s="1105">
        <f t="shared" si="8"/>
        <v>12153</v>
      </c>
    </row>
    <row r="29" spans="1:21" s="708" customFormat="1" x14ac:dyDescent="0.2">
      <c r="A29" s="712" t="s">
        <v>194</v>
      </c>
      <c r="B29" s="713">
        <v>36100</v>
      </c>
      <c r="C29" s="714">
        <v>36100</v>
      </c>
      <c r="D29" s="956"/>
      <c r="E29" s="957"/>
      <c r="F29" s="715"/>
      <c r="G29" s="716"/>
      <c r="H29" s="747"/>
      <c r="I29" s="718"/>
      <c r="J29" s="1128"/>
      <c r="K29" s="959"/>
      <c r="L29" s="1107"/>
      <c r="M29" s="1108"/>
      <c r="N29" s="1109"/>
      <c r="O29" s="1110"/>
      <c r="P29" s="706">
        <f t="shared" si="2"/>
        <v>0</v>
      </c>
      <c r="Q29" s="710">
        <f t="shared" si="2"/>
        <v>0</v>
      </c>
      <c r="R29" s="951">
        <f t="shared" si="7"/>
        <v>36100</v>
      </c>
      <c r="S29" s="1078">
        <f t="shared" si="7"/>
        <v>36100</v>
      </c>
      <c r="T29" s="1104">
        <f t="shared" si="8"/>
        <v>36100</v>
      </c>
      <c r="U29" s="1105">
        <f t="shared" si="8"/>
        <v>36100</v>
      </c>
    </row>
    <row r="30" spans="1:21" s="708" customFormat="1" x14ac:dyDescent="0.2">
      <c r="A30" s="712" t="s">
        <v>435</v>
      </c>
      <c r="B30" s="713"/>
      <c r="C30" s="714"/>
      <c r="D30" s="956"/>
      <c r="E30" s="957"/>
      <c r="F30" s="715"/>
      <c r="G30" s="716"/>
      <c r="H30" s="747"/>
      <c r="I30" s="718"/>
      <c r="J30" s="1128"/>
      <c r="K30" s="959"/>
      <c r="L30" s="1107"/>
      <c r="M30" s="1108"/>
      <c r="N30" s="1109">
        <v>5850</v>
      </c>
      <c r="O30" s="1110">
        <v>5850</v>
      </c>
      <c r="P30" s="706">
        <f t="shared" si="2"/>
        <v>5850</v>
      </c>
      <c r="Q30" s="710">
        <f t="shared" si="2"/>
        <v>5850</v>
      </c>
      <c r="R30" s="951">
        <f t="shared" si="7"/>
        <v>0</v>
      </c>
      <c r="S30" s="1078">
        <f t="shared" si="7"/>
        <v>0</v>
      </c>
      <c r="T30" s="1104">
        <f t="shared" si="8"/>
        <v>5850</v>
      </c>
      <c r="U30" s="1105">
        <f t="shared" si="8"/>
        <v>5850</v>
      </c>
    </row>
    <row r="31" spans="1:21" s="708" customFormat="1" x14ac:dyDescent="0.2">
      <c r="A31" s="712" t="s">
        <v>383</v>
      </c>
      <c r="B31" s="713"/>
      <c r="C31" s="714"/>
      <c r="D31" s="956"/>
      <c r="E31" s="957"/>
      <c r="F31" s="715"/>
      <c r="G31" s="716"/>
      <c r="H31" s="747"/>
      <c r="I31" s="718"/>
      <c r="J31" s="1128"/>
      <c r="K31" s="959"/>
      <c r="L31" s="1107"/>
      <c r="M31" s="1108"/>
      <c r="N31" s="1109">
        <v>10500</v>
      </c>
      <c r="O31" s="1110">
        <v>10500</v>
      </c>
      <c r="P31" s="706">
        <f t="shared" si="2"/>
        <v>10500</v>
      </c>
      <c r="Q31" s="710">
        <f t="shared" si="2"/>
        <v>10500</v>
      </c>
      <c r="R31" s="951">
        <f t="shared" si="7"/>
        <v>0</v>
      </c>
      <c r="S31" s="1078">
        <f t="shared" si="7"/>
        <v>0</v>
      </c>
      <c r="T31" s="1104">
        <f t="shared" si="8"/>
        <v>10500</v>
      </c>
      <c r="U31" s="1105">
        <f t="shared" si="8"/>
        <v>10500</v>
      </c>
    </row>
    <row r="32" spans="1:21" s="708" customFormat="1" x14ac:dyDescent="0.2">
      <c r="A32" s="712" t="s">
        <v>377</v>
      </c>
      <c r="B32" s="713"/>
      <c r="C32" s="714"/>
      <c r="D32" s="956"/>
      <c r="E32" s="957"/>
      <c r="F32" s="715"/>
      <c r="G32" s="716"/>
      <c r="H32" s="1201">
        <v>800</v>
      </c>
      <c r="I32" s="718">
        <v>0</v>
      </c>
      <c r="J32" s="1128"/>
      <c r="K32" s="959"/>
      <c r="L32" s="1107"/>
      <c r="M32" s="1108"/>
      <c r="N32" s="1109"/>
      <c r="O32" s="1110"/>
      <c r="P32" s="706">
        <f t="shared" si="2"/>
        <v>800</v>
      </c>
      <c r="Q32" s="710">
        <f t="shared" si="2"/>
        <v>0</v>
      </c>
      <c r="R32" s="951">
        <f t="shared" si="7"/>
        <v>0</v>
      </c>
      <c r="S32" s="1078">
        <f t="shared" si="7"/>
        <v>0</v>
      </c>
      <c r="T32" s="1104">
        <f t="shared" si="8"/>
        <v>800</v>
      </c>
      <c r="U32" s="1105">
        <f t="shared" si="8"/>
        <v>0</v>
      </c>
    </row>
    <row r="33" spans="1:24" s="708" customFormat="1" x14ac:dyDescent="0.2">
      <c r="A33" s="712" t="s">
        <v>378</v>
      </c>
      <c r="B33" s="713"/>
      <c r="C33" s="714"/>
      <c r="D33" s="956"/>
      <c r="E33" s="957"/>
      <c r="F33" s="715"/>
      <c r="G33" s="716"/>
      <c r="H33" s="1132"/>
      <c r="I33" s="718"/>
      <c r="J33" s="1131"/>
      <c r="K33" s="959"/>
      <c r="L33" s="1107"/>
      <c r="M33" s="1108"/>
      <c r="N33" s="1109">
        <v>150</v>
      </c>
      <c r="O33" s="1110">
        <v>150</v>
      </c>
      <c r="P33" s="706">
        <f t="shared" si="2"/>
        <v>150</v>
      </c>
      <c r="Q33" s="710">
        <f t="shared" si="2"/>
        <v>150</v>
      </c>
      <c r="R33" s="951">
        <f t="shared" si="7"/>
        <v>0</v>
      </c>
      <c r="S33" s="1078">
        <f t="shared" si="7"/>
        <v>0</v>
      </c>
      <c r="T33" s="1104">
        <f t="shared" si="8"/>
        <v>150</v>
      </c>
      <c r="U33" s="1105">
        <f t="shared" si="8"/>
        <v>150</v>
      </c>
    </row>
    <row r="34" spans="1:24" s="708" customFormat="1" x14ac:dyDescent="0.2">
      <c r="A34" s="712" t="s">
        <v>436</v>
      </c>
      <c r="B34" s="713"/>
      <c r="C34" s="714"/>
      <c r="D34" s="956"/>
      <c r="E34" s="957"/>
      <c r="F34" s="715"/>
      <c r="G34" s="716"/>
      <c r="H34" s="1132"/>
      <c r="I34" s="718"/>
      <c r="J34" s="1131"/>
      <c r="K34" s="959"/>
      <c r="L34" s="1107"/>
      <c r="M34" s="1108"/>
      <c r="N34" s="1109">
        <v>11779</v>
      </c>
      <c r="O34" s="1110">
        <v>11779</v>
      </c>
      <c r="P34" s="706">
        <f t="shared" si="2"/>
        <v>11779</v>
      </c>
      <c r="Q34" s="710">
        <f t="shared" si="2"/>
        <v>11779</v>
      </c>
      <c r="R34" s="951">
        <f t="shared" si="7"/>
        <v>0</v>
      </c>
      <c r="S34" s="1078">
        <f t="shared" si="7"/>
        <v>0</v>
      </c>
      <c r="T34" s="1104">
        <f t="shared" si="8"/>
        <v>11779</v>
      </c>
      <c r="U34" s="1105">
        <f t="shared" si="8"/>
        <v>11779</v>
      </c>
    </row>
    <row r="35" spans="1:24" s="708" customFormat="1" x14ac:dyDescent="0.2">
      <c r="A35" s="712" t="s">
        <v>421</v>
      </c>
      <c r="B35" s="713"/>
      <c r="C35" s="714"/>
      <c r="D35" s="956"/>
      <c r="E35" s="957"/>
      <c r="F35" s="715"/>
      <c r="G35" s="716"/>
      <c r="H35" s="754"/>
      <c r="I35" s="718"/>
      <c r="J35" s="1128"/>
      <c r="K35" s="959"/>
      <c r="L35" s="1107"/>
      <c r="M35" s="1108"/>
      <c r="N35" s="1109">
        <v>2279</v>
      </c>
      <c r="O35" s="1110">
        <v>2279</v>
      </c>
      <c r="P35" s="706">
        <f t="shared" si="2"/>
        <v>2279</v>
      </c>
      <c r="Q35" s="710">
        <f t="shared" si="2"/>
        <v>2279</v>
      </c>
      <c r="R35" s="951">
        <f t="shared" si="7"/>
        <v>0</v>
      </c>
      <c r="S35" s="1078">
        <f t="shared" si="7"/>
        <v>0</v>
      </c>
      <c r="T35" s="1104">
        <f t="shared" si="8"/>
        <v>2279</v>
      </c>
      <c r="U35" s="1105">
        <f t="shared" si="8"/>
        <v>2279</v>
      </c>
    </row>
    <row r="36" spans="1:24" s="708" customFormat="1" x14ac:dyDescent="0.2">
      <c r="A36" s="712" t="s">
        <v>45</v>
      </c>
      <c r="B36" s="713"/>
      <c r="C36" s="714"/>
      <c r="D36" s="956"/>
      <c r="E36" s="957"/>
      <c r="F36" s="715"/>
      <c r="G36" s="716"/>
      <c r="H36" s="747"/>
      <c r="I36" s="718"/>
      <c r="J36" s="1128"/>
      <c r="K36" s="959"/>
      <c r="L36" s="1107"/>
      <c r="M36" s="1108"/>
      <c r="N36" s="1109">
        <v>20000</v>
      </c>
      <c r="O36" s="1110">
        <v>20000</v>
      </c>
      <c r="P36" s="706">
        <f t="shared" si="2"/>
        <v>20000</v>
      </c>
      <c r="Q36" s="710">
        <f t="shared" si="2"/>
        <v>20000</v>
      </c>
      <c r="R36" s="951">
        <f t="shared" si="7"/>
        <v>0</v>
      </c>
      <c r="S36" s="1078">
        <f t="shared" si="7"/>
        <v>0</v>
      </c>
      <c r="T36" s="1104">
        <f t="shared" si="8"/>
        <v>20000</v>
      </c>
      <c r="U36" s="1105">
        <f t="shared" si="8"/>
        <v>20000</v>
      </c>
    </row>
    <row r="37" spans="1:24" ht="13.5" thickBot="1" x14ac:dyDescent="0.25">
      <c r="A37" s="757" t="s">
        <v>320</v>
      </c>
      <c r="B37" s="723"/>
      <c r="C37" s="724"/>
      <c r="D37" s="960"/>
      <c r="E37" s="961"/>
      <c r="F37" s="725"/>
      <c r="G37" s="726"/>
      <c r="H37" s="758">
        <v>16975</v>
      </c>
      <c r="I37" s="728">
        <v>10935.4</v>
      </c>
      <c r="J37" s="1133"/>
      <c r="K37" s="963"/>
      <c r="L37" s="1112"/>
      <c r="M37" s="1113"/>
      <c r="N37" s="1114">
        <v>106861</v>
      </c>
      <c r="O37" s="1115">
        <v>91303.7</v>
      </c>
      <c r="P37" s="733">
        <f t="shared" si="2"/>
        <v>123836</v>
      </c>
      <c r="Q37" s="710">
        <f t="shared" si="2"/>
        <v>102239.09999999999</v>
      </c>
      <c r="R37" s="951">
        <f t="shared" si="7"/>
        <v>0</v>
      </c>
      <c r="S37" s="1078">
        <f t="shared" si="7"/>
        <v>0</v>
      </c>
      <c r="T37" s="1094">
        <f t="shared" si="8"/>
        <v>123836</v>
      </c>
      <c r="U37" s="1095">
        <f t="shared" si="8"/>
        <v>102239.09999999999</v>
      </c>
    </row>
    <row r="38" spans="1:24" s="196" customFormat="1" ht="14.25" thickTop="1" thickBot="1" x14ac:dyDescent="0.25">
      <c r="A38" s="681" t="s">
        <v>202</v>
      </c>
      <c r="B38" s="760"/>
      <c r="C38" s="761"/>
      <c r="D38" s="979"/>
      <c r="E38" s="980"/>
      <c r="F38" s="762"/>
      <c r="G38" s="763"/>
      <c r="H38" s="764"/>
      <c r="I38" s="1134"/>
      <c r="J38" s="1117"/>
      <c r="K38" s="1135"/>
      <c r="L38" s="1136"/>
      <c r="M38" s="1137"/>
      <c r="N38" s="1138"/>
      <c r="O38" s="1139"/>
      <c r="P38" s="770"/>
      <c r="Q38" s="771">
        <f>SUM(I38+K38+M38+O38)</f>
        <v>0</v>
      </c>
      <c r="R38" s="983"/>
      <c r="S38" s="1140"/>
      <c r="T38" s="1125">
        <f t="shared" si="8"/>
        <v>0</v>
      </c>
      <c r="U38" s="1126">
        <f t="shared" si="8"/>
        <v>0</v>
      </c>
      <c r="X38" s="15"/>
    </row>
    <row r="39" spans="1:24" s="196" customFormat="1" ht="14.25" thickTop="1" thickBot="1" x14ac:dyDescent="0.25">
      <c r="B39" s="734">
        <f t="shared" ref="B39:S39" si="9">SUM(B6+B18+B38)</f>
        <v>864898</v>
      </c>
      <c r="C39" s="735">
        <f t="shared" si="9"/>
        <v>856833.43</v>
      </c>
      <c r="D39" s="966">
        <f t="shared" si="9"/>
        <v>224180</v>
      </c>
      <c r="E39" s="967">
        <f t="shared" si="9"/>
        <v>98230.25</v>
      </c>
      <c r="F39" s="736">
        <f t="shared" si="9"/>
        <v>653111</v>
      </c>
      <c r="G39" s="737">
        <f t="shared" si="9"/>
        <v>653111</v>
      </c>
      <c r="H39" s="772">
        <f t="shared" si="9"/>
        <v>1279118</v>
      </c>
      <c r="I39" s="1141">
        <f t="shared" si="9"/>
        <v>1254971.6000000001</v>
      </c>
      <c r="J39" s="1117">
        <f t="shared" si="9"/>
        <v>583663</v>
      </c>
      <c r="K39" s="969">
        <f t="shared" si="9"/>
        <v>582483.24</v>
      </c>
      <c r="L39" s="1118">
        <f t="shared" si="9"/>
        <v>251195</v>
      </c>
      <c r="M39" s="1119">
        <f t="shared" si="9"/>
        <v>251177.60000000001</v>
      </c>
      <c r="N39" s="1142">
        <f t="shared" si="9"/>
        <v>1734518</v>
      </c>
      <c r="O39" s="1143">
        <f t="shared" si="9"/>
        <v>1725766.3599999999</v>
      </c>
      <c r="P39" s="776">
        <f t="shared" si="9"/>
        <v>3848494</v>
      </c>
      <c r="Q39" s="777">
        <f t="shared" si="9"/>
        <v>3814398.8</v>
      </c>
      <c r="R39" s="1144">
        <f t="shared" si="9"/>
        <v>1089078</v>
      </c>
      <c r="S39" s="1145">
        <f t="shared" si="9"/>
        <v>955063.68</v>
      </c>
      <c r="T39" s="1146">
        <f t="shared" si="8"/>
        <v>5590683</v>
      </c>
      <c r="U39" s="1147">
        <f t="shared" si="8"/>
        <v>5422573.4800000004</v>
      </c>
    </row>
    <row r="40" spans="1:24" s="359" customFormat="1" ht="14.25" thickTop="1" thickBot="1" x14ac:dyDescent="0.25">
      <c r="C40" s="778"/>
      <c r="E40" s="778"/>
      <c r="F40" s="778"/>
      <c r="G40" s="778"/>
      <c r="H40" s="387"/>
      <c r="I40" s="778"/>
      <c r="K40" s="778"/>
      <c r="L40" s="387"/>
      <c r="M40" s="778"/>
      <c r="N40" s="387"/>
      <c r="O40" s="778"/>
      <c r="P40" s="778"/>
      <c r="Q40" s="16"/>
      <c r="R40" s="778"/>
      <c r="S40" s="16"/>
    </row>
    <row r="41" spans="1:24" s="196" customFormat="1" ht="14.25" thickTop="1" thickBot="1" x14ac:dyDescent="0.25">
      <c r="A41" s="196" t="s">
        <v>41</v>
      </c>
      <c r="B41" s="677" t="s">
        <v>52</v>
      </c>
      <c r="C41" s="988" t="s">
        <v>145</v>
      </c>
      <c r="D41" s="677" t="s">
        <v>52</v>
      </c>
      <c r="E41" s="989" t="s">
        <v>145</v>
      </c>
      <c r="F41" s="677" t="s">
        <v>52</v>
      </c>
      <c r="G41" s="990" t="s">
        <v>145</v>
      </c>
      <c r="H41" s="1148" t="s">
        <v>52</v>
      </c>
      <c r="I41" s="989" t="s">
        <v>145</v>
      </c>
      <c r="J41" s="677" t="s">
        <v>52</v>
      </c>
      <c r="K41" s="990" t="s">
        <v>145</v>
      </c>
      <c r="L41" s="1148" t="s">
        <v>52</v>
      </c>
      <c r="M41" s="989" t="s">
        <v>145</v>
      </c>
      <c r="N41" s="677" t="s">
        <v>52</v>
      </c>
      <c r="O41" s="990" t="s">
        <v>145</v>
      </c>
      <c r="P41" s="1148" t="s">
        <v>52</v>
      </c>
      <c r="Q41" s="989" t="s">
        <v>145</v>
      </c>
      <c r="R41" s="677" t="s">
        <v>52</v>
      </c>
      <c r="S41" s="990" t="s">
        <v>145</v>
      </c>
      <c r="T41" s="991" t="s">
        <v>52</v>
      </c>
      <c r="U41" s="992" t="s">
        <v>145</v>
      </c>
    </row>
    <row r="42" spans="1:24" s="359" customFormat="1" ht="13.5" customHeight="1" thickTop="1" x14ac:dyDescent="0.2">
      <c r="A42" s="1253" t="s">
        <v>8</v>
      </c>
      <c r="B42" s="1233" t="s">
        <v>146</v>
      </c>
      <c r="C42" s="1255" t="s">
        <v>146</v>
      </c>
      <c r="D42" s="1237" t="s">
        <v>401</v>
      </c>
      <c r="E42" s="1283" t="s">
        <v>401</v>
      </c>
      <c r="F42" s="1285" t="s">
        <v>147</v>
      </c>
      <c r="G42" s="1242" t="s">
        <v>147</v>
      </c>
      <c r="H42" s="1273" t="s">
        <v>11</v>
      </c>
      <c r="I42" s="1275" t="s">
        <v>11</v>
      </c>
      <c r="J42" s="1277" t="s">
        <v>10</v>
      </c>
      <c r="K42" s="1279" t="s">
        <v>10</v>
      </c>
      <c r="L42" s="1281" t="s">
        <v>9</v>
      </c>
      <c r="M42" s="1265" t="s">
        <v>9</v>
      </c>
      <c r="N42" s="1267" t="s">
        <v>24</v>
      </c>
      <c r="O42" s="1225" t="s">
        <v>24</v>
      </c>
      <c r="P42" s="1269" t="s">
        <v>47</v>
      </c>
      <c r="Q42" s="1271" t="s">
        <v>47</v>
      </c>
      <c r="R42" s="1223" t="s">
        <v>419</v>
      </c>
      <c r="S42" s="1247" t="s">
        <v>419</v>
      </c>
      <c r="T42" s="1261" t="s">
        <v>148</v>
      </c>
      <c r="U42" s="1261" t="s">
        <v>148</v>
      </c>
    </row>
    <row r="43" spans="1:24" s="359" customFormat="1" ht="13.5" customHeight="1" thickBot="1" x14ac:dyDescent="0.25">
      <c r="A43" s="1254"/>
      <c r="B43" s="1234"/>
      <c r="C43" s="1256"/>
      <c r="D43" s="1238"/>
      <c r="E43" s="1284"/>
      <c r="F43" s="1286"/>
      <c r="G43" s="1243"/>
      <c r="H43" s="1274"/>
      <c r="I43" s="1276"/>
      <c r="J43" s="1278"/>
      <c r="K43" s="1280"/>
      <c r="L43" s="1282"/>
      <c r="M43" s="1266"/>
      <c r="N43" s="1268"/>
      <c r="O43" s="1226"/>
      <c r="P43" s="1270"/>
      <c r="Q43" s="1272"/>
      <c r="R43" s="1224"/>
      <c r="S43" s="1248"/>
      <c r="T43" s="1262"/>
      <c r="U43" s="1262"/>
    </row>
    <row r="44" spans="1:24" ht="14.25" thickTop="1" x14ac:dyDescent="0.25">
      <c r="A44" s="779" t="s">
        <v>149</v>
      </c>
      <c r="B44" s="696">
        <v>416462</v>
      </c>
      <c r="C44" s="780">
        <v>401383.13</v>
      </c>
      <c r="D44" s="947">
        <v>44019</v>
      </c>
      <c r="E44" s="993">
        <v>42514.64</v>
      </c>
      <c r="F44" s="1149">
        <v>297068</v>
      </c>
      <c r="G44" s="1150">
        <v>297068</v>
      </c>
      <c r="H44" s="1151">
        <v>773715</v>
      </c>
      <c r="I44" s="701">
        <v>773709.43</v>
      </c>
      <c r="J44" s="1103">
        <v>378402</v>
      </c>
      <c r="K44" s="1152">
        <v>378398.44</v>
      </c>
      <c r="L44" s="1153">
        <v>142363</v>
      </c>
      <c r="M44" s="1154">
        <v>142360.78</v>
      </c>
      <c r="N44" s="1076">
        <v>912482</v>
      </c>
      <c r="O44" s="705">
        <v>900321.87</v>
      </c>
      <c r="P44" s="1155">
        <f t="shared" ref="P44:Q57" si="10">SUM(H44+J44+L44+N44)</f>
        <v>2206962</v>
      </c>
      <c r="Q44" s="785">
        <f t="shared" si="10"/>
        <v>2194790.52</v>
      </c>
      <c r="R44" s="951">
        <f>SUM(B44+D44)</f>
        <v>460481</v>
      </c>
      <c r="S44" s="1156">
        <f>SUM(C44+E44)</f>
        <v>443897.77</v>
      </c>
      <c r="T44" s="786">
        <f>SUM(R44+F44+P44)</f>
        <v>2964511</v>
      </c>
      <c r="U44" s="786">
        <f>SUM(S44+G44+Q44)</f>
        <v>2935756.29</v>
      </c>
    </row>
    <row r="45" spans="1:24" ht="13.5" x14ac:dyDescent="0.25">
      <c r="A45" s="787" t="s">
        <v>150</v>
      </c>
      <c r="B45" s="713">
        <v>142000</v>
      </c>
      <c r="C45" s="788">
        <v>141411.07999999999</v>
      </c>
      <c r="D45" s="956">
        <v>28235</v>
      </c>
      <c r="E45" s="998">
        <v>14721.21</v>
      </c>
      <c r="F45" s="698">
        <v>225221</v>
      </c>
      <c r="G45" s="1157">
        <v>225221</v>
      </c>
      <c r="H45" s="1158">
        <v>235833</v>
      </c>
      <c r="I45" s="718">
        <v>234035.4</v>
      </c>
      <c r="J45" s="1106">
        <v>137835</v>
      </c>
      <c r="K45" s="1159">
        <v>137829.95000000001</v>
      </c>
      <c r="L45" s="1160">
        <v>50635</v>
      </c>
      <c r="M45" s="1161">
        <v>50637.45</v>
      </c>
      <c r="N45" s="1109">
        <v>331716</v>
      </c>
      <c r="O45" s="722">
        <v>325657.95</v>
      </c>
      <c r="P45" s="1162">
        <f t="shared" si="10"/>
        <v>756019</v>
      </c>
      <c r="Q45" s="792">
        <f t="shared" si="10"/>
        <v>748160.75</v>
      </c>
      <c r="R45" s="1163">
        <f>SUM(B45+D45)</f>
        <v>170235</v>
      </c>
      <c r="S45" s="1164">
        <f>SUM(C45+E45)</f>
        <v>156132.28999999998</v>
      </c>
      <c r="T45" s="793">
        <f>SUM(R45+F45+P45)</f>
        <v>1151475</v>
      </c>
      <c r="U45" s="794">
        <f>SUM(S45+G45+Q45)</f>
        <v>1129514.04</v>
      </c>
    </row>
    <row r="46" spans="1:24" ht="13.5" x14ac:dyDescent="0.25">
      <c r="A46" s="787" t="s">
        <v>276</v>
      </c>
      <c r="B46" s="713">
        <v>1875</v>
      </c>
      <c r="C46" s="788">
        <v>1874.87</v>
      </c>
      <c r="D46" s="956">
        <v>20</v>
      </c>
      <c r="E46" s="998">
        <v>0</v>
      </c>
      <c r="F46" s="698">
        <v>130822</v>
      </c>
      <c r="G46" s="1157">
        <v>130822</v>
      </c>
      <c r="H46" s="1158">
        <v>500</v>
      </c>
      <c r="I46" s="718">
        <v>0</v>
      </c>
      <c r="J46" s="1106">
        <v>786</v>
      </c>
      <c r="K46" s="1159">
        <v>785.55</v>
      </c>
      <c r="L46" s="1160">
        <v>956</v>
      </c>
      <c r="M46" s="1161">
        <v>954.7</v>
      </c>
      <c r="N46" s="1109">
        <v>99</v>
      </c>
      <c r="O46" s="722">
        <v>48.25</v>
      </c>
      <c r="P46" s="1162">
        <f t="shared" si="10"/>
        <v>2341</v>
      </c>
      <c r="Q46" s="792">
        <f t="shared" si="10"/>
        <v>1788.5</v>
      </c>
      <c r="R46" s="1163">
        <f t="shared" ref="R46:S56" si="11">SUM(B46+D46)</f>
        <v>1895</v>
      </c>
      <c r="S46" s="1164">
        <f t="shared" si="11"/>
        <v>1874.87</v>
      </c>
      <c r="T46" s="793">
        <f t="shared" ref="T46:U50" si="12">SUM(R46+F46+P46)</f>
        <v>135058</v>
      </c>
      <c r="U46" s="794">
        <f t="shared" si="12"/>
        <v>134485.37</v>
      </c>
    </row>
    <row r="47" spans="1:24" ht="13.5" x14ac:dyDescent="0.25">
      <c r="A47" s="787" t="s">
        <v>15</v>
      </c>
      <c r="B47" s="713">
        <v>56338</v>
      </c>
      <c r="C47" s="788">
        <v>57587.37</v>
      </c>
      <c r="D47" s="956">
        <v>33205</v>
      </c>
      <c r="E47" s="998">
        <v>5971.45</v>
      </c>
      <c r="F47" s="715"/>
      <c r="G47" s="1157"/>
      <c r="H47" s="1158">
        <v>95985</v>
      </c>
      <c r="I47" s="718">
        <v>93920.93</v>
      </c>
      <c r="J47" s="1106">
        <v>5676</v>
      </c>
      <c r="K47" s="1159">
        <v>5137.24</v>
      </c>
      <c r="L47" s="1160">
        <v>1594</v>
      </c>
      <c r="M47" s="1161">
        <v>1592.03</v>
      </c>
      <c r="N47" s="1109">
        <v>216910</v>
      </c>
      <c r="O47" s="722">
        <v>147815.75</v>
      </c>
      <c r="P47" s="1162">
        <f t="shared" si="10"/>
        <v>320165</v>
      </c>
      <c r="Q47" s="792">
        <f t="shared" si="10"/>
        <v>248465.95</v>
      </c>
      <c r="R47" s="1163">
        <f t="shared" si="11"/>
        <v>89543</v>
      </c>
      <c r="S47" s="1164">
        <f t="shared" si="11"/>
        <v>63558.82</v>
      </c>
      <c r="T47" s="793">
        <f t="shared" si="12"/>
        <v>409708</v>
      </c>
      <c r="U47" s="794">
        <f t="shared" si="12"/>
        <v>312024.77</v>
      </c>
    </row>
    <row r="48" spans="1:24" ht="13.5" x14ac:dyDescent="0.25">
      <c r="A48" s="787" t="s">
        <v>379</v>
      </c>
      <c r="B48" s="713">
        <v>34745</v>
      </c>
      <c r="C48" s="788">
        <v>33001.050000000003</v>
      </c>
      <c r="D48" s="956">
        <v>51797</v>
      </c>
      <c r="E48" s="998">
        <v>19182.57</v>
      </c>
      <c r="F48" s="715"/>
      <c r="G48" s="1157"/>
      <c r="H48" s="1158">
        <v>61078</v>
      </c>
      <c r="I48" s="718">
        <v>50185.4</v>
      </c>
      <c r="J48" s="1106">
        <v>12709</v>
      </c>
      <c r="K48" s="1159">
        <v>12371.42</v>
      </c>
      <c r="L48" s="1160">
        <v>26075</v>
      </c>
      <c r="M48" s="1161">
        <v>26065.48</v>
      </c>
      <c r="N48" s="1109">
        <v>95408</v>
      </c>
      <c r="O48" s="722">
        <v>75440.92</v>
      </c>
      <c r="P48" s="1162">
        <f t="shared" si="10"/>
        <v>195270</v>
      </c>
      <c r="Q48" s="792">
        <f t="shared" si="10"/>
        <v>164063.22</v>
      </c>
      <c r="R48" s="1163">
        <f t="shared" si="11"/>
        <v>86542</v>
      </c>
      <c r="S48" s="1164">
        <f t="shared" si="11"/>
        <v>52183.62</v>
      </c>
      <c r="T48" s="793">
        <f t="shared" si="12"/>
        <v>281812</v>
      </c>
      <c r="U48" s="794">
        <f t="shared" si="12"/>
        <v>216246.84</v>
      </c>
    </row>
    <row r="49" spans="1:22" ht="13.5" x14ac:dyDescent="0.25">
      <c r="A49" s="787" t="s">
        <v>290</v>
      </c>
      <c r="B49" s="713">
        <v>136975</v>
      </c>
      <c r="C49" s="788">
        <v>139727.12</v>
      </c>
      <c r="D49" s="956">
        <v>43875</v>
      </c>
      <c r="E49" s="998">
        <v>5520.2</v>
      </c>
      <c r="F49" s="715"/>
      <c r="G49" s="1157"/>
      <c r="H49" s="1158">
        <v>66127</v>
      </c>
      <c r="I49" s="718">
        <v>62232.46</v>
      </c>
      <c r="J49" s="1106"/>
      <c r="K49" s="1159"/>
      <c r="L49" s="1165"/>
      <c r="M49" s="1161"/>
      <c r="N49" s="1109">
        <v>146324</v>
      </c>
      <c r="O49" s="722">
        <v>133306.18</v>
      </c>
      <c r="P49" s="1162">
        <f t="shared" si="10"/>
        <v>212451</v>
      </c>
      <c r="Q49" s="792">
        <f t="shared" si="10"/>
        <v>195538.63999999998</v>
      </c>
      <c r="R49" s="1163">
        <f t="shared" si="11"/>
        <v>180850</v>
      </c>
      <c r="S49" s="1164">
        <f t="shared" si="11"/>
        <v>145247.32</v>
      </c>
      <c r="T49" s="793">
        <f t="shared" si="12"/>
        <v>393301</v>
      </c>
      <c r="U49" s="794">
        <f t="shared" si="12"/>
        <v>340785.95999999996</v>
      </c>
    </row>
    <row r="50" spans="1:22" ht="13.5" x14ac:dyDescent="0.25">
      <c r="A50" s="787" t="s">
        <v>321</v>
      </c>
      <c r="B50" s="756"/>
      <c r="C50" s="788"/>
      <c r="D50" s="1003"/>
      <c r="E50" s="998"/>
      <c r="F50" s="715"/>
      <c r="G50" s="1157"/>
      <c r="H50" s="1166"/>
      <c r="I50" s="718"/>
      <c r="J50" s="1167"/>
      <c r="K50" s="1159"/>
      <c r="L50" s="1165"/>
      <c r="M50" s="1161"/>
      <c r="N50" s="1130"/>
      <c r="O50" s="722"/>
      <c r="P50" s="1162">
        <f t="shared" si="10"/>
        <v>0</v>
      </c>
      <c r="Q50" s="792">
        <f t="shared" si="10"/>
        <v>0</v>
      </c>
      <c r="R50" s="1163">
        <f t="shared" si="11"/>
        <v>0</v>
      </c>
      <c r="S50" s="1164">
        <f t="shared" si="11"/>
        <v>0</v>
      </c>
      <c r="T50" s="793">
        <f t="shared" si="12"/>
        <v>0</v>
      </c>
      <c r="U50" s="794">
        <f t="shared" si="12"/>
        <v>0</v>
      </c>
    </row>
    <row r="51" spans="1:22" ht="13.5" x14ac:dyDescent="0.25">
      <c r="A51" s="787" t="s">
        <v>16</v>
      </c>
      <c r="B51" s="713">
        <v>359</v>
      </c>
      <c r="C51" s="788">
        <v>357.11</v>
      </c>
      <c r="D51" s="1003"/>
      <c r="E51" s="998"/>
      <c r="F51" s="715"/>
      <c r="G51" s="1157"/>
      <c r="H51" s="1158">
        <v>1620</v>
      </c>
      <c r="I51" s="718">
        <v>1070</v>
      </c>
      <c r="J51" s="1106">
        <v>880</v>
      </c>
      <c r="K51" s="1159">
        <v>880</v>
      </c>
      <c r="L51" s="1160">
        <v>1342</v>
      </c>
      <c r="M51" s="1161">
        <v>1341.2</v>
      </c>
      <c r="N51" s="1130"/>
      <c r="O51" s="722"/>
      <c r="P51" s="1162">
        <f t="shared" si="10"/>
        <v>3842</v>
      </c>
      <c r="Q51" s="792">
        <f t="shared" si="10"/>
        <v>3291.2</v>
      </c>
      <c r="R51" s="1163">
        <f t="shared" si="11"/>
        <v>359</v>
      </c>
      <c r="S51" s="1164">
        <f t="shared" si="11"/>
        <v>357.11</v>
      </c>
      <c r="T51" s="793">
        <f>SUM(R51+F51+P51)</f>
        <v>4201</v>
      </c>
      <c r="U51" s="794">
        <f>SUM(S51+G51+Q51)</f>
        <v>3648.31</v>
      </c>
    </row>
    <row r="52" spans="1:22" ht="13.5" x14ac:dyDescent="0.25">
      <c r="A52" s="787" t="s">
        <v>17</v>
      </c>
      <c r="B52" s="713">
        <v>7368</v>
      </c>
      <c r="C52" s="788">
        <v>7365.9</v>
      </c>
      <c r="D52" s="956">
        <v>11344</v>
      </c>
      <c r="E52" s="998">
        <v>5768.59</v>
      </c>
      <c r="F52" s="715"/>
      <c r="G52" s="1157"/>
      <c r="H52" s="1158">
        <v>5960</v>
      </c>
      <c r="I52" s="718">
        <v>5960</v>
      </c>
      <c r="J52" s="1106">
        <v>8408</v>
      </c>
      <c r="K52" s="1159">
        <v>8233.81</v>
      </c>
      <c r="L52" s="1160">
        <v>2153</v>
      </c>
      <c r="M52" s="1161">
        <v>2154.36</v>
      </c>
      <c r="N52" s="1109">
        <v>25358</v>
      </c>
      <c r="O52" s="722">
        <v>32832.26</v>
      </c>
      <c r="P52" s="1162">
        <f t="shared" si="10"/>
        <v>41879</v>
      </c>
      <c r="Q52" s="792">
        <f t="shared" si="10"/>
        <v>49180.43</v>
      </c>
      <c r="R52" s="1163">
        <f t="shared" si="11"/>
        <v>18712</v>
      </c>
      <c r="S52" s="1164">
        <f t="shared" si="11"/>
        <v>13134.49</v>
      </c>
      <c r="T52" s="793">
        <f t="shared" ref="T52:U58" si="13">SUM(R52+F52+P52)</f>
        <v>60591</v>
      </c>
      <c r="U52" s="794">
        <f t="shared" si="13"/>
        <v>62314.92</v>
      </c>
    </row>
    <row r="53" spans="1:22" ht="13.5" x14ac:dyDescent="0.25">
      <c r="A53" s="787" t="s">
        <v>18</v>
      </c>
      <c r="B53" s="756"/>
      <c r="C53" s="788"/>
      <c r="D53" s="1003"/>
      <c r="E53" s="998"/>
      <c r="F53" s="715"/>
      <c r="G53" s="1157"/>
      <c r="H53" s="1158">
        <v>580</v>
      </c>
      <c r="I53" s="718">
        <v>391.35</v>
      </c>
      <c r="J53" s="1106">
        <v>115</v>
      </c>
      <c r="K53" s="1159">
        <v>114.8</v>
      </c>
      <c r="L53" s="1160">
        <v>802</v>
      </c>
      <c r="M53" s="1161">
        <v>802</v>
      </c>
      <c r="N53" s="1130"/>
      <c r="O53" s="722"/>
      <c r="P53" s="1162">
        <f t="shared" si="10"/>
        <v>1497</v>
      </c>
      <c r="Q53" s="792">
        <f t="shared" si="10"/>
        <v>1308.1500000000001</v>
      </c>
      <c r="R53" s="1163">
        <f t="shared" si="11"/>
        <v>0</v>
      </c>
      <c r="S53" s="1164">
        <f t="shared" si="11"/>
        <v>0</v>
      </c>
      <c r="T53" s="793">
        <f t="shared" si="13"/>
        <v>1497</v>
      </c>
      <c r="U53" s="794">
        <f t="shared" si="13"/>
        <v>1308.1500000000001</v>
      </c>
    </row>
    <row r="54" spans="1:22" ht="13.5" x14ac:dyDescent="0.25">
      <c r="A54" s="787" t="s">
        <v>19</v>
      </c>
      <c r="B54" s="713">
        <v>32500</v>
      </c>
      <c r="C54" s="788">
        <v>29997.58</v>
      </c>
      <c r="D54" s="956">
        <v>11685</v>
      </c>
      <c r="E54" s="998">
        <v>4551.59</v>
      </c>
      <c r="F54" s="715"/>
      <c r="G54" s="1157"/>
      <c r="H54" s="1158">
        <v>29933</v>
      </c>
      <c r="I54" s="718">
        <v>26066.57</v>
      </c>
      <c r="J54" s="1106">
        <v>23552</v>
      </c>
      <c r="K54" s="1159">
        <v>23433.78</v>
      </c>
      <c r="L54" s="1160">
        <v>18564</v>
      </c>
      <c r="M54" s="1161">
        <v>18560.21</v>
      </c>
      <c r="N54" s="1109">
        <v>55050</v>
      </c>
      <c r="O54" s="722">
        <v>64443.43</v>
      </c>
      <c r="P54" s="1162">
        <f t="shared" si="10"/>
        <v>127099</v>
      </c>
      <c r="Q54" s="792">
        <f t="shared" si="10"/>
        <v>132503.99</v>
      </c>
      <c r="R54" s="1163">
        <f t="shared" si="11"/>
        <v>44185</v>
      </c>
      <c r="S54" s="1164">
        <f t="shared" si="11"/>
        <v>34549.17</v>
      </c>
      <c r="T54" s="793">
        <f t="shared" si="13"/>
        <v>171284</v>
      </c>
      <c r="U54" s="794">
        <f t="shared" si="13"/>
        <v>167053.15999999997</v>
      </c>
      <c r="V54" s="1168"/>
    </row>
    <row r="55" spans="1:22" ht="13.5" x14ac:dyDescent="0.25">
      <c r="A55" s="797" t="s">
        <v>23</v>
      </c>
      <c r="B55" s="798"/>
      <c r="C55" s="1005"/>
      <c r="D55" s="960"/>
      <c r="E55" s="1006"/>
      <c r="F55" s="725"/>
      <c r="G55" s="1169"/>
      <c r="H55" s="1170"/>
      <c r="I55" s="728"/>
      <c r="J55" s="1111"/>
      <c r="K55" s="1171"/>
      <c r="L55" s="1172"/>
      <c r="M55" s="1173"/>
      <c r="N55" s="1130"/>
      <c r="O55" s="722"/>
      <c r="P55" s="1162">
        <f t="shared" si="10"/>
        <v>0</v>
      </c>
      <c r="Q55" s="792">
        <f t="shared" si="10"/>
        <v>0</v>
      </c>
      <c r="R55" s="1163">
        <f t="shared" si="11"/>
        <v>0</v>
      </c>
      <c r="S55" s="1164">
        <f t="shared" si="11"/>
        <v>0</v>
      </c>
      <c r="T55" s="793">
        <f t="shared" si="13"/>
        <v>0</v>
      </c>
      <c r="U55" s="794">
        <f t="shared" si="13"/>
        <v>0</v>
      </c>
    </row>
    <row r="56" spans="1:22" ht="14.25" thickBot="1" x14ac:dyDescent="0.3">
      <c r="A56" s="797" t="s">
        <v>277</v>
      </c>
      <c r="B56" s="723">
        <v>43300</v>
      </c>
      <c r="C56" s="799">
        <v>43287.72</v>
      </c>
      <c r="D56" s="960">
        <v>0</v>
      </c>
      <c r="E56" s="1006"/>
      <c r="F56" s="725"/>
      <c r="G56" s="1169"/>
      <c r="H56" s="1174">
        <v>7787</v>
      </c>
      <c r="I56" s="728">
        <v>7400.06</v>
      </c>
      <c r="J56" s="1111">
        <v>15300</v>
      </c>
      <c r="K56" s="1171">
        <v>15298.25</v>
      </c>
      <c r="L56" s="1172">
        <v>6711</v>
      </c>
      <c r="M56" s="1173">
        <v>6709.39</v>
      </c>
      <c r="N56" s="1114">
        <v>9103</v>
      </c>
      <c r="O56" s="732">
        <v>13298.7</v>
      </c>
      <c r="P56" s="1162">
        <f t="shared" si="10"/>
        <v>38901</v>
      </c>
      <c r="Q56" s="1009">
        <f t="shared" si="10"/>
        <v>42706.400000000001</v>
      </c>
      <c r="R56" s="1163">
        <f t="shared" si="11"/>
        <v>43300</v>
      </c>
      <c r="S56" s="1164">
        <f t="shared" si="11"/>
        <v>43287.72</v>
      </c>
      <c r="T56" s="803">
        <f t="shared" si="13"/>
        <v>82201</v>
      </c>
      <c r="U56" s="804">
        <f t="shared" si="13"/>
        <v>85994.12</v>
      </c>
    </row>
    <row r="57" spans="1:22" ht="13.5" thickBot="1" x14ac:dyDescent="0.25">
      <c r="A57" s="805" t="s">
        <v>201</v>
      </c>
      <c r="B57" s="806"/>
      <c r="C57" s="807"/>
      <c r="D57" s="1010"/>
      <c r="E57" s="1011"/>
      <c r="F57" s="1175"/>
      <c r="G57" s="1176"/>
      <c r="H57" s="1177"/>
      <c r="I57" s="811"/>
      <c r="J57" s="1178"/>
      <c r="K57" s="1179"/>
      <c r="L57" s="1180"/>
      <c r="M57" s="1181"/>
      <c r="N57" s="1182">
        <v>4800</v>
      </c>
      <c r="O57" s="1183">
        <v>4800</v>
      </c>
      <c r="P57" s="1184">
        <f t="shared" si="10"/>
        <v>4800</v>
      </c>
      <c r="Q57" s="816">
        <f t="shared" si="10"/>
        <v>4800</v>
      </c>
      <c r="R57" s="1185">
        <f>SUM(B57+D57)</f>
        <v>0</v>
      </c>
      <c r="S57" s="1186">
        <f>SUM(C57+E57)</f>
        <v>0</v>
      </c>
      <c r="T57" s="793">
        <f t="shared" si="13"/>
        <v>4800</v>
      </c>
      <c r="U57" s="794">
        <f t="shared" si="13"/>
        <v>4800</v>
      </c>
    </row>
    <row r="58" spans="1:22" s="196" customFormat="1" ht="14.25" thickTop="1" thickBot="1" x14ac:dyDescent="0.25">
      <c r="B58" s="817">
        <f t="shared" ref="B58:O58" si="14">SUM(B44:B57)</f>
        <v>871922</v>
      </c>
      <c r="C58" s="818">
        <f t="shared" si="14"/>
        <v>855992.92999999993</v>
      </c>
      <c r="D58" s="1016">
        <f>SUM(D44:D57)</f>
        <v>224180</v>
      </c>
      <c r="E58" s="1017">
        <f>SUM(E44:E57)</f>
        <v>98230.249999999985</v>
      </c>
      <c r="F58" s="1187">
        <f t="shared" si="14"/>
        <v>653111</v>
      </c>
      <c r="G58" s="1188">
        <f t="shared" si="14"/>
        <v>653111</v>
      </c>
      <c r="H58" s="1189">
        <f t="shared" si="14"/>
        <v>1279118</v>
      </c>
      <c r="I58" s="1190">
        <f t="shared" si="14"/>
        <v>1254971.6000000001</v>
      </c>
      <c r="J58" s="1191">
        <f>SUM(J44:J57)</f>
        <v>583663</v>
      </c>
      <c r="K58" s="1192">
        <f t="shared" si="14"/>
        <v>582483.24000000011</v>
      </c>
      <c r="L58" s="1193">
        <f t="shared" si="14"/>
        <v>251195</v>
      </c>
      <c r="M58" s="1194">
        <f t="shared" si="14"/>
        <v>251177.60000000001</v>
      </c>
      <c r="N58" s="1195">
        <f t="shared" si="14"/>
        <v>1797250</v>
      </c>
      <c r="O58" s="1196">
        <f t="shared" si="14"/>
        <v>1697965.3099999998</v>
      </c>
      <c r="P58" s="1197">
        <f>SUM(P44:P57)</f>
        <v>3911226</v>
      </c>
      <c r="Q58" s="826">
        <f>SUM(Q44:Q57)</f>
        <v>3786597.7500000005</v>
      </c>
      <c r="R58" s="1198">
        <f>SUM(B58+D58)</f>
        <v>1096102</v>
      </c>
      <c r="S58" s="1199">
        <f>SUM(C58+E58)</f>
        <v>954223.17999999993</v>
      </c>
      <c r="T58" s="827">
        <f t="shared" si="13"/>
        <v>5660439</v>
      </c>
      <c r="U58" s="827">
        <f t="shared" si="13"/>
        <v>5393931.9300000006</v>
      </c>
    </row>
    <row r="59" spans="1:22" s="359" customFormat="1" ht="14.25" thickTop="1" thickBot="1" x14ac:dyDescent="0.25">
      <c r="C59" s="778"/>
      <c r="E59" s="778"/>
      <c r="F59" s="778"/>
      <c r="G59" s="778"/>
      <c r="I59" s="358"/>
      <c r="K59" s="778"/>
      <c r="L59" s="387"/>
      <c r="M59" s="358"/>
      <c r="O59" s="358"/>
      <c r="P59" s="358"/>
      <c r="R59" s="358"/>
      <c r="S59" s="358"/>
    </row>
    <row r="60" spans="1:22" s="828" customFormat="1" ht="15" thickTop="1" thickBot="1" x14ac:dyDescent="0.3">
      <c r="A60" s="828" t="s">
        <v>21</v>
      </c>
      <c r="B60" s="829">
        <f t="shared" ref="B60:S60" si="15">SUM(B39-B58)</f>
        <v>-7024</v>
      </c>
      <c r="C60" s="830">
        <f t="shared" si="15"/>
        <v>840.50000000011642</v>
      </c>
      <c r="D60" s="1022">
        <f t="shared" si="15"/>
        <v>0</v>
      </c>
      <c r="E60" s="1023">
        <f t="shared" si="15"/>
        <v>1.4551915228366852E-11</v>
      </c>
      <c r="F60" s="831">
        <f t="shared" si="15"/>
        <v>0</v>
      </c>
      <c r="G60" s="832">
        <f t="shared" si="15"/>
        <v>0</v>
      </c>
      <c r="H60" s="833">
        <f t="shared" si="15"/>
        <v>0</v>
      </c>
      <c r="I60" s="834">
        <f t="shared" si="15"/>
        <v>0</v>
      </c>
      <c r="J60" s="1024">
        <f t="shared" si="15"/>
        <v>0</v>
      </c>
      <c r="K60" s="1025">
        <f t="shared" si="15"/>
        <v>-1.1641532182693481E-10</v>
      </c>
      <c r="L60" s="835">
        <f t="shared" si="15"/>
        <v>0</v>
      </c>
      <c r="M60" s="836">
        <f t="shared" si="15"/>
        <v>0</v>
      </c>
      <c r="N60" s="837">
        <f t="shared" si="15"/>
        <v>-62732</v>
      </c>
      <c r="O60" s="834">
        <f t="shared" si="15"/>
        <v>27801.050000000047</v>
      </c>
      <c r="P60" s="838">
        <f t="shared" si="15"/>
        <v>-62732</v>
      </c>
      <c r="Q60" s="839">
        <f t="shared" si="15"/>
        <v>27801.049999999348</v>
      </c>
      <c r="R60" s="1026">
        <f t="shared" si="15"/>
        <v>-7024</v>
      </c>
      <c r="S60" s="1027">
        <f t="shared" si="15"/>
        <v>840.50000000011642</v>
      </c>
      <c r="T60" s="840">
        <f>SUM(T39-T58)</f>
        <v>-69756</v>
      </c>
      <c r="U60" s="840">
        <f>SUM(U39-U58)</f>
        <v>28641.549999999814</v>
      </c>
    </row>
    <row r="62" spans="1:22" x14ac:dyDescent="0.2">
      <c r="P62" s="16"/>
      <c r="Q62" s="327"/>
      <c r="R62" s="16"/>
      <c r="S62" s="15"/>
    </row>
    <row r="63" spans="1:22" x14ac:dyDescent="0.2">
      <c r="P63" s="16"/>
      <c r="Q63" s="327"/>
      <c r="R63" s="16"/>
      <c r="S63" s="15"/>
    </row>
    <row r="64" spans="1:22" x14ac:dyDescent="0.2">
      <c r="I64" s="15"/>
      <c r="P64" s="16"/>
      <c r="Q64" s="327"/>
      <c r="R64" s="16"/>
      <c r="S64" s="15"/>
    </row>
  </sheetData>
  <mergeCells count="43">
    <mergeCell ref="A1:Q2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O4:O5"/>
    <mergeCell ref="P4:P5"/>
    <mergeCell ref="Q4:Q5"/>
    <mergeCell ref="R4:R5"/>
    <mergeCell ref="S4:S5"/>
    <mergeCell ref="T4:T5"/>
    <mergeCell ref="U4:U5"/>
    <mergeCell ref="A42:A43"/>
    <mergeCell ref="B42:B43"/>
    <mergeCell ref="C42:C43"/>
    <mergeCell ref="D42:D43"/>
    <mergeCell ref="E42:E43"/>
    <mergeCell ref="F42:F43"/>
    <mergeCell ref="G42:G43"/>
    <mergeCell ref="H42:H43"/>
    <mergeCell ref="I42:I43"/>
    <mergeCell ref="J42:J43"/>
    <mergeCell ref="K42:K43"/>
    <mergeCell ref="L42:L43"/>
    <mergeCell ref="S42:S43"/>
    <mergeCell ref="T42:T43"/>
    <mergeCell ref="U42:U43"/>
    <mergeCell ref="M42:M43"/>
    <mergeCell ref="N42:N43"/>
    <mergeCell ref="O42:O43"/>
    <mergeCell ref="P42:P43"/>
    <mergeCell ref="Q42:Q43"/>
    <mergeCell ref="R42:R43"/>
  </mergeCells>
  <pageMargins left="7.874015748031496E-2" right="7.874015748031496E-2" top="0.11811023622047245" bottom="0.11811023622047245" header="0.31496062992125984" footer="0.31496062992125984"/>
  <pageSetup paperSize="9" scale="65" orientation="landscape" r:id="rId1"/>
  <headerFooter>
    <oddHeader>&amp;CZáverečný účet Mesta Nová Dubnica za rok 2023&amp;RPríloha č. 1a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130"/>
  <sheetViews>
    <sheetView workbookViewId="0">
      <selection activeCell="M12" sqref="M12"/>
    </sheetView>
  </sheetViews>
  <sheetFormatPr defaultRowHeight="12.75" x14ac:dyDescent="0.2"/>
  <cols>
    <col min="1" max="1" width="11" style="2" customWidth="1"/>
    <col min="2" max="2" width="11.5703125" style="4" customWidth="1"/>
    <col min="3" max="6" width="15.7109375" style="4" customWidth="1"/>
    <col min="7" max="8" width="13.140625" style="4" customWidth="1"/>
    <col min="9" max="9" width="15.7109375" style="4" customWidth="1"/>
    <col min="10" max="10" width="15.7109375" style="2" customWidth="1"/>
    <col min="11" max="12" width="12.5703125" style="2" customWidth="1"/>
    <col min="13" max="16384" width="9.140625" style="2"/>
  </cols>
  <sheetData>
    <row r="1" spans="1:12" s="360" customFormat="1" ht="22.5" customHeight="1" x14ac:dyDescent="0.25">
      <c r="A1" s="1325" t="s">
        <v>398</v>
      </c>
      <c r="B1" s="1326"/>
      <c r="C1" s="1326"/>
      <c r="D1" s="1326"/>
      <c r="E1" s="1326"/>
      <c r="F1" s="1326"/>
      <c r="G1" s="1326"/>
      <c r="H1" s="1326"/>
      <c r="I1" s="1326"/>
      <c r="J1" s="1327"/>
    </row>
    <row r="2" spans="1:12" ht="15.95" customHeight="1" thickBot="1" x14ac:dyDescent="0.25">
      <c r="A2" s="1328" t="s">
        <v>399</v>
      </c>
      <c r="B2" s="1329"/>
      <c r="C2" s="1329"/>
      <c r="D2" s="1329"/>
      <c r="E2" s="1331"/>
      <c r="F2" s="1331"/>
      <c r="G2" s="1330"/>
      <c r="H2" s="1330"/>
      <c r="I2" s="1329"/>
      <c r="J2" s="1329"/>
    </row>
    <row r="3" spans="1:12" s="1" customFormat="1" ht="12.75" customHeight="1" x14ac:dyDescent="0.2">
      <c r="A3" s="1309" t="s">
        <v>198</v>
      </c>
      <c r="B3" s="1312" t="s">
        <v>203</v>
      </c>
      <c r="C3" s="1314" t="s">
        <v>204</v>
      </c>
      <c r="D3" s="1316" t="s">
        <v>205</v>
      </c>
      <c r="E3" s="100" t="s">
        <v>81</v>
      </c>
      <c r="F3" s="101" t="s">
        <v>82</v>
      </c>
      <c r="G3" s="1318" t="s">
        <v>146</v>
      </c>
      <c r="H3" s="1318" t="s">
        <v>400</v>
      </c>
      <c r="I3" s="1307" t="s">
        <v>206</v>
      </c>
      <c r="J3" s="1309" t="s">
        <v>207</v>
      </c>
    </row>
    <row r="4" spans="1:12" s="1" customFormat="1" x14ac:dyDescent="0.2">
      <c r="A4" s="1310"/>
      <c r="B4" s="1313"/>
      <c r="C4" s="1315"/>
      <c r="D4" s="1317"/>
      <c r="E4" s="1311" t="s">
        <v>208</v>
      </c>
      <c r="F4" s="1304" t="s">
        <v>209</v>
      </c>
      <c r="G4" s="1319"/>
      <c r="H4" s="1319"/>
      <c r="I4" s="1308"/>
      <c r="J4" s="1310"/>
    </row>
    <row r="5" spans="1:12" s="1" customFormat="1" ht="12.75" customHeight="1" x14ac:dyDescent="0.2">
      <c r="A5" s="1305"/>
      <c r="B5" s="1305"/>
      <c r="C5" s="1305"/>
      <c r="D5" s="1305"/>
      <c r="E5" s="1305"/>
      <c r="F5" s="1305"/>
      <c r="G5" s="1319"/>
      <c r="H5" s="1319"/>
      <c r="I5" s="1305"/>
      <c r="J5" s="1305"/>
    </row>
    <row r="6" spans="1:12" s="1" customFormat="1" ht="13.5" thickBot="1" x14ac:dyDescent="0.25">
      <c r="A6" s="1306"/>
      <c r="B6" s="1306"/>
      <c r="C6" s="1306"/>
      <c r="D6" s="1306"/>
      <c r="E6" s="1306"/>
      <c r="F6" s="1306"/>
      <c r="G6" s="1320"/>
      <c r="H6" s="1320"/>
      <c r="I6" s="1306"/>
      <c r="J6" s="1306"/>
    </row>
    <row r="7" spans="1:12" s="89" customFormat="1" ht="13.5" x14ac:dyDescent="0.25">
      <c r="A7" s="361" t="s">
        <v>159</v>
      </c>
      <c r="B7" s="362">
        <f>SUM(C7/C21)*100%</f>
        <v>0.11552296488608978</v>
      </c>
      <c r="C7" s="363">
        <v>624554</v>
      </c>
      <c r="D7" s="364">
        <f>SUM(E7:F7)</f>
        <v>215954</v>
      </c>
      <c r="E7" s="365">
        <f>SUM([3]ŠŠZ!N11)</f>
        <v>163916</v>
      </c>
      <c r="F7" s="365">
        <f>SUM([3]NŠZ!E10)</f>
        <v>52038</v>
      </c>
      <c r="G7" s="366"/>
      <c r="H7" s="366"/>
      <c r="I7" s="366">
        <f t="shared" ref="I7:I13" si="0">SUM(C7-D7-G7)</f>
        <v>408600</v>
      </c>
      <c r="J7" s="363">
        <f t="shared" ref="J7:J17" si="1">SUM(E7:I7)</f>
        <v>624554</v>
      </c>
    </row>
    <row r="8" spans="1:12" s="89" customFormat="1" ht="13.5" x14ac:dyDescent="0.25">
      <c r="A8" s="367" t="s">
        <v>160</v>
      </c>
      <c r="B8" s="362">
        <f>SUM(C8/C21)*100%</f>
        <v>0.10529641332670159</v>
      </c>
      <c r="C8" s="363">
        <v>569266</v>
      </c>
      <c r="D8" s="364">
        <f>SUM(E8:F8)</f>
        <v>214526</v>
      </c>
      <c r="E8" s="365">
        <f>SUM([3]ŠŠZ!N12)</f>
        <v>162488</v>
      </c>
      <c r="F8" s="365">
        <f>SUM([3]NŠZ!E11)</f>
        <v>52038</v>
      </c>
      <c r="G8" s="366"/>
      <c r="H8" s="366"/>
      <c r="I8" s="366">
        <f t="shared" si="0"/>
        <v>354740</v>
      </c>
      <c r="J8" s="363">
        <f t="shared" si="1"/>
        <v>569266</v>
      </c>
    </row>
    <row r="9" spans="1:12" s="89" customFormat="1" ht="13.5" x14ac:dyDescent="0.25">
      <c r="A9" s="367" t="s">
        <v>161</v>
      </c>
      <c r="B9" s="362">
        <f>SUM(C9/C21)*100%</f>
        <v>7.8620591940653156E-2</v>
      </c>
      <c r="C9" s="363">
        <v>425048</v>
      </c>
      <c r="D9" s="364">
        <f>SUM(E9:F9)</f>
        <v>214526</v>
      </c>
      <c r="E9" s="365">
        <f>SUM([3]ŠŠZ!N13)</f>
        <v>162488</v>
      </c>
      <c r="F9" s="365">
        <f>SUM([3]NŠZ!E12)</f>
        <v>52038</v>
      </c>
      <c r="G9" s="366"/>
      <c r="H9" s="366"/>
      <c r="I9" s="366">
        <f t="shared" si="0"/>
        <v>210522</v>
      </c>
      <c r="J9" s="363">
        <f t="shared" si="1"/>
        <v>425048</v>
      </c>
    </row>
    <row r="10" spans="1:12" s="672" customFormat="1" x14ac:dyDescent="0.2">
      <c r="A10" s="847" t="s">
        <v>225</v>
      </c>
      <c r="B10" s="848"/>
      <c r="C10" s="849">
        <v>30599.71</v>
      </c>
      <c r="D10" s="850"/>
      <c r="E10" s="851"/>
      <c r="F10" s="851"/>
      <c r="G10" s="848"/>
      <c r="H10" s="848"/>
      <c r="I10" s="848">
        <f t="shared" si="0"/>
        <v>30599.71</v>
      </c>
      <c r="J10" s="852">
        <f t="shared" si="1"/>
        <v>30599.71</v>
      </c>
    </row>
    <row r="11" spans="1:12" s="89" customFormat="1" ht="13.5" x14ac:dyDescent="0.25">
      <c r="A11" s="367" t="s">
        <v>162</v>
      </c>
      <c r="B11" s="362">
        <f t="shared" ref="B11:B19" si="2">SUM(C11/$C$21)*100%</f>
        <v>0.14156637815859552</v>
      </c>
      <c r="C11" s="363">
        <v>765353</v>
      </c>
      <c r="D11" s="364">
        <f t="shared" ref="D11:D16" si="3">SUM(E11:F11)</f>
        <v>242588</v>
      </c>
      <c r="E11" s="365">
        <f>SUM([3]ŠŠZ!N14)</f>
        <v>180983</v>
      </c>
      <c r="F11" s="365">
        <f>SUM([3]NŠZ!E13)</f>
        <v>61605</v>
      </c>
      <c r="G11" s="366"/>
      <c r="H11" s="366"/>
      <c r="I11" s="366">
        <f t="shared" si="0"/>
        <v>522765</v>
      </c>
      <c r="J11" s="363">
        <f t="shared" si="1"/>
        <v>765353</v>
      </c>
      <c r="K11" s="368"/>
      <c r="L11" s="368"/>
    </row>
    <row r="12" spans="1:12" s="89" customFormat="1" ht="13.5" x14ac:dyDescent="0.25">
      <c r="A12" s="367" t="s">
        <v>163</v>
      </c>
      <c r="B12" s="362">
        <f t="shared" si="2"/>
        <v>2.3358961985040099E-2</v>
      </c>
      <c r="C12" s="363">
        <v>126286</v>
      </c>
      <c r="D12" s="364">
        <f t="shared" si="3"/>
        <v>216912</v>
      </c>
      <c r="E12" s="365">
        <f>SUM([3]ŠŠZ!N15)</f>
        <v>162488</v>
      </c>
      <c r="F12" s="365">
        <f>SUM([3]NŠZ!E14)</f>
        <v>54424</v>
      </c>
      <c r="G12" s="366"/>
      <c r="H12" s="366"/>
      <c r="I12" s="366">
        <f t="shared" si="0"/>
        <v>-90626</v>
      </c>
      <c r="J12" s="363">
        <f t="shared" si="1"/>
        <v>126286</v>
      </c>
    </row>
    <row r="13" spans="1:12" s="89" customFormat="1" ht="13.5" x14ac:dyDescent="0.25">
      <c r="A13" s="367" t="s">
        <v>164</v>
      </c>
      <c r="B13" s="362">
        <f t="shared" si="2"/>
        <v>5.2795811715882837E-2</v>
      </c>
      <c r="C13" s="363">
        <v>285431</v>
      </c>
      <c r="D13" s="364">
        <f t="shared" si="3"/>
        <v>216912</v>
      </c>
      <c r="E13" s="365">
        <f>SUM([3]ŠŠZ!N16)</f>
        <v>162488</v>
      </c>
      <c r="F13" s="365">
        <f>SUM([3]NŠZ!E15)</f>
        <v>54424</v>
      </c>
      <c r="G13" s="366"/>
      <c r="H13" s="366"/>
      <c r="I13" s="366">
        <f t="shared" si="0"/>
        <v>68519</v>
      </c>
      <c r="J13" s="363">
        <f t="shared" si="1"/>
        <v>285431</v>
      </c>
    </row>
    <row r="14" spans="1:12" s="89" customFormat="1" ht="13.5" x14ac:dyDescent="0.25">
      <c r="A14" s="367" t="s">
        <v>165</v>
      </c>
      <c r="B14" s="362">
        <f t="shared" si="2"/>
        <v>8.9689861068131566E-2</v>
      </c>
      <c r="C14" s="363">
        <v>484892</v>
      </c>
      <c r="D14" s="364">
        <f t="shared" si="3"/>
        <v>218036</v>
      </c>
      <c r="E14" s="365">
        <f>SUM([3]ŠŠZ!N17)</f>
        <v>163612</v>
      </c>
      <c r="F14" s="365">
        <f>SUM([3]NŠZ!E16)</f>
        <v>54424</v>
      </c>
      <c r="G14" s="366">
        <v>1800</v>
      </c>
      <c r="H14" s="366">
        <v>5000</v>
      </c>
      <c r="I14" s="366">
        <f t="shared" ref="I14:I19" si="4">SUM(C14-D14-G14-H14)</f>
        <v>260056</v>
      </c>
      <c r="J14" s="363">
        <f t="shared" si="1"/>
        <v>484892</v>
      </c>
    </row>
    <row r="15" spans="1:12" s="89" customFormat="1" ht="13.5" x14ac:dyDescent="0.25">
      <c r="A15" s="367" t="s">
        <v>166</v>
      </c>
      <c r="B15" s="362">
        <f t="shared" si="2"/>
        <v>7.6617750450907546E-2</v>
      </c>
      <c r="C15" s="363">
        <v>414220</v>
      </c>
      <c r="D15" s="364">
        <f t="shared" si="3"/>
        <v>220260</v>
      </c>
      <c r="E15" s="365">
        <f>SUM([3]ŠŠZ!N18)</f>
        <v>165836</v>
      </c>
      <c r="F15" s="365">
        <f>SUM([3]NŠZ!E17)</f>
        <v>54424</v>
      </c>
      <c r="G15" s="366"/>
      <c r="H15" s="366">
        <v>7500</v>
      </c>
      <c r="I15" s="366">
        <f t="shared" si="4"/>
        <v>186460</v>
      </c>
      <c r="J15" s="363">
        <f>SUM(E15:I15)</f>
        <v>414220</v>
      </c>
    </row>
    <row r="16" spans="1:12" s="89" customFormat="1" ht="13.5" x14ac:dyDescent="0.25">
      <c r="A16" s="367" t="s">
        <v>167</v>
      </c>
      <c r="B16" s="362">
        <f t="shared" si="2"/>
        <v>7.3838040263624838E-2</v>
      </c>
      <c r="C16" s="363">
        <v>399192</v>
      </c>
      <c r="D16" s="364">
        <f t="shared" si="3"/>
        <v>216912</v>
      </c>
      <c r="E16" s="365">
        <f>SUM([3]ŠŠZ!N19)</f>
        <v>162488</v>
      </c>
      <c r="F16" s="365">
        <f>SUM([3]NŠZ!E18)</f>
        <v>54424</v>
      </c>
      <c r="G16" s="366">
        <v>500</v>
      </c>
      <c r="H16" s="366">
        <v>18000</v>
      </c>
      <c r="I16" s="366">
        <f t="shared" si="4"/>
        <v>163780</v>
      </c>
      <c r="J16" s="363">
        <f t="shared" si="1"/>
        <v>399192</v>
      </c>
    </row>
    <row r="17" spans="1:13" s="89" customFormat="1" ht="13.5" x14ac:dyDescent="0.25">
      <c r="A17" s="367" t="s">
        <v>168</v>
      </c>
      <c r="B17" s="362">
        <f t="shared" si="2"/>
        <v>7.687559687099485E-2</v>
      </c>
      <c r="C17" s="363">
        <v>415614</v>
      </c>
      <c r="D17" s="364">
        <f>SUM(E17:F17)</f>
        <v>220310</v>
      </c>
      <c r="E17" s="365">
        <f>SUM([3]ŠŠZ!N20)</f>
        <v>165886</v>
      </c>
      <c r="F17" s="365">
        <f>SUM([3]NŠZ!E19)</f>
        <v>54424</v>
      </c>
      <c r="G17" s="366"/>
      <c r="H17" s="366"/>
      <c r="I17" s="366">
        <f t="shared" si="4"/>
        <v>195304</v>
      </c>
      <c r="J17" s="363">
        <f t="shared" si="1"/>
        <v>415614</v>
      </c>
      <c r="K17" s="88"/>
      <c r="M17" s="89" t="s">
        <v>22</v>
      </c>
    </row>
    <row r="18" spans="1:13" s="89" customFormat="1" ht="13.5" x14ac:dyDescent="0.25">
      <c r="A18" s="367" t="s">
        <v>169</v>
      </c>
      <c r="B18" s="362">
        <f t="shared" si="2"/>
        <v>7.8329451147814255E-2</v>
      </c>
      <c r="C18" s="363">
        <v>423474</v>
      </c>
      <c r="D18" s="364">
        <f>SUM(E18:F18)</f>
        <v>216912</v>
      </c>
      <c r="E18" s="365">
        <f>SUM([3]ŠŠZ!N21)</f>
        <v>162488</v>
      </c>
      <c r="F18" s="365">
        <f>SUM([3]NŠZ!E20)</f>
        <v>54424</v>
      </c>
      <c r="G18" s="366"/>
      <c r="H18" s="366">
        <v>25960</v>
      </c>
      <c r="I18" s="366">
        <f t="shared" si="4"/>
        <v>180602</v>
      </c>
      <c r="J18" s="363">
        <f>SUM(E18:I18)</f>
        <v>423474</v>
      </c>
      <c r="L18" s="89" t="s">
        <v>22</v>
      </c>
    </row>
    <row r="19" spans="1:13" s="89" customFormat="1" ht="14.25" thickBot="1" x14ac:dyDescent="0.3">
      <c r="A19" s="367" t="s">
        <v>193</v>
      </c>
      <c r="B19" s="362">
        <f t="shared" si="2"/>
        <v>7.7945271080008413E-2</v>
      </c>
      <c r="C19" s="363">
        <v>421397</v>
      </c>
      <c r="D19" s="364">
        <f>SUM(E19:F19)</f>
        <v>231919</v>
      </c>
      <c r="E19" s="365">
        <f>SUM([3]ŠŠZ!N22)</f>
        <v>177495</v>
      </c>
      <c r="F19" s="365">
        <f>SUM([3]NŠZ!E21)</f>
        <v>54424</v>
      </c>
      <c r="G19" s="366"/>
      <c r="H19" s="366"/>
      <c r="I19" s="366">
        <f t="shared" si="4"/>
        <v>189478</v>
      </c>
      <c r="J19" s="363">
        <f>SUM(E19:I19)</f>
        <v>421397</v>
      </c>
    </row>
    <row r="20" spans="1:13" s="1" customFormat="1" ht="13.5" thickBot="1" x14ac:dyDescent="0.25">
      <c r="A20" s="369" t="s">
        <v>210</v>
      </c>
      <c r="B20" s="370">
        <f>SUM(C20/C21)*100%</f>
        <v>0.99611708262128074</v>
      </c>
      <c r="C20" s="371">
        <f t="shared" ref="C20:J20" si="5">SUM(C7:C19)</f>
        <v>5385326.71</v>
      </c>
      <c r="D20" s="371">
        <f t="shared" si="5"/>
        <v>2645767</v>
      </c>
      <c r="E20" s="371">
        <f t="shared" si="5"/>
        <v>1992656</v>
      </c>
      <c r="F20" s="371">
        <f t="shared" si="5"/>
        <v>653111</v>
      </c>
      <c r="G20" s="371">
        <f t="shared" si="5"/>
        <v>2300</v>
      </c>
      <c r="H20" s="371">
        <f t="shared" si="5"/>
        <v>56460</v>
      </c>
      <c r="I20" s="372">
        <f t="shared" si="5"/>
        <v>2680799.71</v>
      </c>
      <c r="J20" s="371">
        <f t="shared" si="5"/>
        <v>5385326.71</v>
      </c>
    </row>
    <row r="21" spans="1:13" s="103" customFormat="1" x14ac:dyDescent="0.2">
      <c r="A21" s="103" t="s">
        <v>58</v>
      </c>
      <c r="B21" s="102"/>
      <c r="C21" s="102">
        <f>SUM(G124)</f>
        <v>5406319</v>
      </c>
      <c r="D21" s="102"/>
      <c r="E21" s="373"/>
      <c r="F21" s="374"/>
      <c r="G21" s="102"/>
      <c r="H21" s="102"/>
      <c r="I21" s="102"/>
      <c r="J21" s="102"/>
      <c r="M21" s="103" t="s">
        <v>289</v>
      </c>
    </row>
    <row r="22" spans="1:13" s="103" customFormat="1" x14ac:dyDescent="0.2">
      <c r="B22" s="102"/>
      <c r="C22" s="102"/>
      <c r="D22" s="102"/>
      <c r="E22" s="853"/>
      <c r="F22" s="854"/>
      <c r="G22" s="102"/>
      <c r="H22" s="102"/>
      <c r="I22" s="102"/>
      <c r="J22" s="102"/>
    </row>
    <row r="23" spans="1:13" s="103" customFormat="1" ht="13.5" thickBot="1" x14ac:dyDescent="0.25">
      <c r="B23" s="102"/>
      <c r="C23" s="102"/>
      <c r="D23" s="102"/>
      <c r="E23" s="104"/>
      <c r="F23" s="104"/>
      <c r="G23" s="104" t="s">
        <v>22</v>
      </c>
      <c r="H23" s="104"/>
      <c r="I23" s="102"/>
      <c r="J23" s="102"/>
    </row>
    <row r="24" spans="1:13" ht="13.5" thickBot="1" x14ac:dyDescent="0.25">
      <c r="A24" s="1321" t="s">
        <v>211</v>
      </c>
      <c r="B24" s="1322"/>
      <c r="C24" s="1323"/>
      <c r="D24" s="1323"/>
      <c r="E24" s="1323"/>
      <c r="F24" s="1323"/>
      <c r="G24" s="1323"/>
      <c r="H24" s="1323"/>
      <c r="I24" s="1323"/>
      <c r="J24" s="1324"/>
    </row>
    <row r="25" spans="1:13" ht="12.75" customHeight="1" x14ac:dyDescent="0.2">
      <c r="A25" s="1309" t="s">
        <v>198</v>
      </c>
      <c r="B25" s="1312" t="s">
        <v>203</v>
      </c>
      <c r="C25" s="1314" t="s">
        <v>204</v>
      </c>
      <c r="D25" s="1316" t="s">
        <v>205</v>
      </c>
      <c r="E25" s="100" t="s">
        <v>81</v>
      </c>
      <c r="F25" s="101" t="s">
        <v>82</v>
      </c>
      <c r="G25" s="1318" t="s">
        <v>146</v>
      </c>
      <c r="H25" s="1318" t="s">
        <v>401</v>
      </c>
      <c r="I25" s="1307" t="s">
        <v>206</v>
      </c>
      <c r="J25" s="1309" t="s">
        <v>207</v>
      </c>
      <c r="K25" s="4"/>
    </row>
    <row r="26" spans="1:13" x14ac:dyDescent="0.2">
      <c r="A26" s="1310"/>
      <c r="B26" s="1313"/>
      <c r="C26" s="1315"/>
      <c r="D26" s="1317"/>
      <c r="E26" s="1311" t="s">
        <v>208</v>
      </c>
      <c r="F26" s="1304" t="s">
        <v>209</v>
      </c>
      <c r="G26" s="1319"/>
      <c r="H26" s="1319"/>
      <c r="I26" s="1308"/>
      <c r="J26" s="1310"/>
      <c r="K26" s="2" t="s">
        <v>22</v>
      </c>
    </row>
    <row r="27" spans="1:13" x14ac:dyDescent="0.2">
      <c r="A27" s="1305"/>
      <c r="B27" s="1305"/>
      <c r="C27" s="1305"/>
      <c r="D27" s="1305"/>
      <c r="E27" s="1305"/>
      <c r="F27" s="1305"/>
      <c r="G27" s="1319"/>
      <c r="H27" s="1319"/>
      <c r="I27" s="1305"/>
      <c r="J27" s="1305"/>
    </row>
    <row r="28" spans="1:13" ht="13.5" thickBot="1" x14ac:dyDescent="0.25">
      <c r="A28" s="1306"/>
      <c r="B28" s="1306"/>
      <c r="C28" s="1306"/>
      <c r="D28" s="1306"/>
      <c r="E28" s="1306"/>
      <c r="F28" s="1306"/>
      <c r="G28" s="1320"/>
      <c r="H28" s="1320"/>
      <c r="I28" s="1306"/>
      <c r="J28" s="1306"/>
    </row>
    <row r="29" spans="1:13" s="106" customFormat="1" ht="13.5" x14ac:dyDescent="0.25">
      <c r="A29" s="375" t="s">
        <v>159</v>
      </c>
      <c r="B29" s="376">
        <f>SUM(C29/C42)*100%</f>
        <v>0.11585727247144584</v>
      </c>
      <c r="C29" s="377">
        <f t="shared" ref="C29:J29" si="6">SUM(C7)</f>
        <v>624554</v>
      </c>
      <c r="D29" s="377">
        <f t="shared" si="6"/>
        <v>215954</v>
      </c>
      <c r="E29" s="377">
        <f t="shared" si="6"/>
        <v>163916</v>
      </c>
      <c r="F29" s="377">
        <f t="shared" si="6"/>
        <v>52038</v>
      </c>
      <c r="G29" s="377">
        <f t="shared" si="6"/>
        <v>0</v>
      </c>
      <c r="H29" s="377">
        <f t="shared" si="6"/>
        <v>0</v>
      </c>
      <c r="I29" s="105">
        <f t="shared" si="6"/>
        <v>408600</v>
      </c>
      <c r="J29" s="377">
        <f t="shared" si="6"/>
        <v>624554</v>
      </c>
    </row>
    <row r="30" spans="1:13" s="106" customFormat="1" ht="13.5" x14ac:dyDescent="0.25">
      <c r="A30" s="378" t="s">
        <v>160</v>
      </c>
      <c r="B30" s="376">
        <f>SUM(C30/C42)*100%</f>
        <v>0.22145839914861079</v>
      </c>
      <c r="C30" s="377">
        <f t="shared" ref="C30:J30" si="7">SUM(C7:C8)</f>
        <v>1193820</v>
      </c>
      <c r="D30" s="377">
        <f t="shared" si="7"/>
        <v>430480</v>
      </c>
      <c r="E30" s="377">
        <f t="shared" si="7"/>
        <v>326404</v>
      </c>
      <c r="F30" s="377">
        <f t="shared" si="7"/>
        <v>104076</v>
      </c>
      <c r="G30" s="377">
        <f t="shared" si="7"/>
        <v>0</v>
      </c>
      <c r="H30" s="377">
        <f t="shared" si="7"/>
        <v>0</v>
      </c>
      <c r="I30" s="377">
        <f t="shared" si="7"/>
        <v>763340</v>
      </c>
      <c r="J30" s="377">
        <f t="shared" si="7"/>
        <v>1193820</v>
      </c>
    </row>
    <row r="31" spans="1:13" s="106" customFormat="1" ht="13.5" x14ac:dyDescent="0.25">
      <c r="A31" s="378" t="s">
        <v>161</v>
      </c>
      <c r="B31" s="376">
        <f>SUM(C31/C42)*100%</f>
        <v>0.30030650827839478</v>
      </c>
      <c r="C31" s="377">
        <f t="shared" ref="C31:J31" si="8">SUM(C7:C9)</f>
        <v>1618868</v>
      </c>
      <c r="D31" s="377">
        <f t="shared" si="8"/>
        <v>645006</v>
      </c>
      <c r="E31" s="377">
        <f t="shared" si="8"/>
        <v>488892</v>
      </c>
      <c r="F31" s="377">
        <f t="shared" si="8"/>
        <v>156114</v>
      </c>
      <c r="G31" s="377">
        <f t="shared" si="8"/>
        <v>0</v>
      </c>
      <c r="H31" s="377">
        <f t="shared" si="8"/>
        <v>0</v>
      </c>
      <c r="I31" s="377">
        <f t="shared" si="8"/>
        <v>973862</v>
      </c>
      <c r="J31" s="377">
        <f t="shared" si="8"/>
        <v>1618868</v>
      </c>
    </row>
    <row r="32" spans="1:13" s="106" customFormat="1" ht="13.5" x14ac:dyDescent="0.25">
      <c r="A32" s="673" t="s">
        <v>225</v>
      </c>
      <c r="B32" s="376"/>
      <c r="C32" s="377">
        <f>SUM(C7:C10)</f>
        <v>1649467.71</v>
      </c>
      <c r="D32" s="674"/>
      <c r="E32" s="674"/>
      <c r="F32" s="674"/>
      <c r="G32" s="674"/>
      <c r="H32" s="674"/>
      <c r="I32" s="674">
        <f>SUM(I7:I10)</f>
        <v>1004461.71</v>
      </c>
      <c r="J32" s="674">
        <f>SUM(J7:J10)</f>
        <v>1649467.71</v>
      </c>
    </row>
    <row r="33" spans="1:13" s="106" customFormat="1" ht="13.5" x14ac:dyDescent="0.25">
      <c r="A33" s="378" t="s">
        <v>162</v>
      </c>
      <c r="B33" s="376">
        <f>SUM(C33/$C$21)*100%</f>
        <v>0.44666633803887634</v>
      </c>
      <c r="C33" s="377">
        <f t="shared" ref="C33:J33" si="9">SUM(C7:C11)</f>
        <v>2414820.71</v>
      </c>
      <c r="D33" s="377">
        <f t="shared" si="9"/>
        <v>887594</v>
      </c>
      <c r="E33" s="377">
        <f t="shared" si="9"/>
        <v>669875</v>
      </c>
      <c r="F33" s="377">
        <f t="shared" si="9"/>
        <v>217719</v>
      </c>
      <c r="G33" s="377">
        <f t="shared" si="9"/>
        <v>0</v>
      </c>
      <c r="H33" s="377">
        <f t="shared" si="9"/>
        <v>0</v>
      </c>
      <c r="I33" s="377">
        <f t="shared" si="9"/>
        <v>1527226.71</v>
      </c>
      <c r="J33" s="377">
        <f t="shared" si="9"/>
        <v>2414820.71</v>
      </c>
    </row>
    <row r="34" spans="1:13" s="106" customFormat="1" ht="13.5" x14ac:dyDescent="0.25">
      <c r="A34" s="378" t="s">
        <v>163</v>
      </c>
      <c r="B34" s="376">
        <f>SUM(C34/$C$21)*100%</f>
        <v>0.47002530002391646</v>
      </c>
      <c r="C34" s="377">
        <f t="shared" ref="C34:J34" si="10">SUM(C7:C12)</f>
        <v>2541106.71</v>
      </c>
      <c r="D34" s="377">
        <f t="shared" si="10"/>
        <v>1104506</v>
      </c>
      <c r="E34" s="377">
        <f t="shared" si="10"/>
        <v>832363</v>
      </c>
      <c r="F34" s="377">
        <f t="shared" si="10"/>
        <v>272143</v>
      </c>
      <c r="G34" s="377">
        <f t="shared" si="10"/>
        <v>0</v>
      </c>
      <c r="H34" s="377">
        <f t="shared" si="10"/>
        <v>0</v>
      </c>
      <c r="I34" s="377">
        <f t="shared" si="10"/>
        <v>1436600.71</v>
      </c>
      <c r="J34" s="377">
        <f t="shared" si="10"/>
        <v>2541106.71</v>
      </c>
    </row>
    <row r="35" spans="1:13" s="106" customFormat="1" ht="13.5" x14ac:dyDescent="0.25">
      <c r="A35" s="378" t="s">
        <v>164</v>
      </c>
      <c r="B35" s="376">
        <f>SUM(C35/$C$21)*100%</f>
        <v>0.52282111173979928</v>
      </c>
      <c r="C35" s="377">
        <f t="shared" ref="C35:H35" si="11">SUM(C7:C13)</f>
        <v>2826537.71</v>
      </c>
      <c r="D35" s="377">
        <f t="shared" si="11"/>
        <v>1321418</v>
      </c>
      <c r="E35" s="377">
        <f t="shared" si="11"/>
        <v>994851</v>
      </c>
      <c r="F35" s="377">
        <f t="shared" si="11"/>
        <v>326567</v>
      </c>
      <c r="G35" s="377">
        <f t="shared" si="11"/>
        <v>0</v>
      </c>
      <c r="H35" s="377">
        <f t="shared" si="11"/>
        <v>0</v>
      </c>
      <c r="I35" s="377">
        <f>SUM($I$7:I13)</f>
        <v>1505119.71</v>
      </c>
      <c r="J35" s="377">
        <f>SUM(J7:J13)</f>
        <v>2826537.71</v>
      </c>
    </row>
    <row r="36" spans="1:13" s="106" customFormat="1" ht="13.5" x14ac:dyDescent="0.25">
      <c r="A36" s="378" t="s">
        <v>165</v>
      </c>
      <c r="B36" s="376">
        <f t="shared" ref="B36:B41" si="12">SUM(C36/$C$21)*100%</f>
        <v>0.61251097280793088</v>
      </c>
      <c r="C36" s="377">
        <f t="shared" ref="C36:H36" si="13">SUM(C7:C14)</f>
        <v>3311429.71</v>
      </c>
      <c r="D36" s="377">
        <f t="shared" si="13"/>
        <v>1539454</v>
      </c>
      <c r="E36" s="377">
        <f t="shared" si="13"/>
        <v>1158463</v>
      </c>
      <c r="F36" s="377">
        <f t="shared" si="13"/>
        <v>380991</v>
      </c>
      <c r="G36" s="377">
        <f t="shared" si="13"/>
        <v>1800</v>
      </c>
      <c r="H36" s="377">
        <f t="shared" si="13"/>
        <v>5000</v>
      </c>
      <c r="I36" s="377">
        <f>SUM($I$7:I14)</f>
        <v>1765175.71</v>
      </c>
      <c r="J36" s="377">
        <f>SUM(E36:I36)</f>
        <v>3311429.71</v>
      </c>
    </row>
    <row r="37" spans="1:13" s="106" customFormat="1" ht="13.5" x14ac:dyDescent="0.25">
      <c r="A37" s="378" t="s">
        <v>166</v>
      </c>
      <c r="B37" s="376">
        <f t="shared" si="12"/>
        <v>0.68912872325883845</v>
      </c>
      <c r="C37" s="377">
        <f t="shared" ref="C37:H37" si="14">SUM(C7:C15)</f>
        <v>3725649.71</v>
      </c>
      <c r="D37" s="377">
        <f t="shared" si="14"/>
        <v>1759714</v>
      </c>
      <c r="E37" s="377">
        <f t="shared" si="14"/>
        <v>1324299</v>
      </c>
      <c r="F37" s="377">
        <f t="shared" si="14"/>
        <v>435415</v>
      </c>
      <c r="G37" s="377">
        <f t="shared" si="14"/>
        <v>1800</v>
      </c>
      <c r="H37" s="377">
        <f t="shared" si="14"/>
        <v>12500</v>
      </c>
      <c r="I37" s="377">
        <f>SUM($I$7:I15)</f>
        <v>1951635.71</v>
      </c>
      <c r="J37" s="377">
        <f>SUM(E37:I37)</f>
        <v>3725649.71</v>
      </c>
    </row>
    <row r="38" spans="1:13" s="106" customFormat="1" ht="13.5" x14ac:dyDescent="0.25">
      <c r="A38" s="378" t="s">
        <v>167</v>
      </c>
      <c r="B38" s="376">
        <f t="shared" si="12"/>
        <v>0.76296676352246329</v>
      </c>
      <c r="C38" s="377">
        <f t="shared" ref="C38:H38" si="15">SUM(C7:C16)</f>
        <v>4124841.71</v>
      </c>
      <c r="D38" s="377">
        <f t="shared" si="15"/>
        <v>1976626</v>
      </c>
      <c r="E38" s="377">
        <f t="shared" si="15"/>
        <v>1486787</v>
      </c>
      <c r="F38" s="377">
        <f t="shared" si="15"/>
        <v>489839</v>
      </c>
      <c r="G38" s="377">
        <f t="shared" si="15"/>
        <v>2300</v>
      </c>
      <c r="H38" s="377">
        <f t="shared" si="15"/>
        <v>30500</v>
      </c>
      <c r="I38" s="377">
        <f>SUM($I$7:I16)</f>
        <v>2115415.71</v>
      </c>
      <c r="J38" s="377">
        <f>SUM(E38:I38)</f>
        <v>4124841.71</v>
      </c>
    </row>
    <row r="39" spans="1:13" s="106" customFormat="1" ht="13.5" x14ac:dyDescent="0.25">
      <c r="A39" s="378" t="s">
        <v>168</v>
      </c>
      <c r="B39" s="376">
        <f t="shared" si="12"/>
        <v>0.83984236039345805</v>
      </c>
      <c r="C39" s="377">
        <f t="shared" ref="C39:H39" si="16">SUM(C7:C17)</f>
        <v>4540455.71</v>
      </c>
      <c r="D39" s="377">
        <f t="shared" si="16"/>
        <v>2196936</v>
      </c>
      <c r="E39" s="377">
        <f t="shared" si="16"/>
        <v>1652673</v>
      </c>
      <c r="F39" s="377">
        <f t="shared" si="16"/>
        <v>544263</v>
      </c>
      <c r="G39" s="377">
        <f t="shared" si="16"/>
        <v>2300</v>
      </c>
      <c r="H39" s="377">
        <f t="shared" si="16"/>
        <v>30500</v>
      </c>
      <c r="I39" s="377">
        <f>SUM($I$7:I17)</f>
        <v>2310719.71</v>
      </c>
      <c r="J39" s="377">
        <f>SUM(E39:I39)</f>
        <v>4540455.71</v>
      </c>
    </row>
    <row r="40" spans="1:13" s="106" customFormat="1" ht="13.5" x14ac:dyDescent="0.25">
      <c r="A40" s="378" t="s">
        <v>169</v>
      </c>
      <c r="B40" s="376">
        <f t="shared" si="12"/>
        <v>0.91817181154127236</v>
      </c>
      <c r="C40" s="377">
        <f t="shared" ref="C40:H40" si="17">SUM(C7:C18)</f>
        <v>4963929.71</v>
      </c>
      <c r="D40" s="377">
        <f t="shared" si="17"/>
        <v>2413848</v>
      </c>
      <c r="E40" s="377">
        <f t="shared" si="17"/>
        <v>1815161</v>
      </c>
      <c r="F40" s="377">
        <f t="shared" si="17"/>
        <v>598687</v>
      </c>
      <c r="G40" s="377">
        <f t="shared" si="17"/>
        <v>2300</v>
      </c>
      <c r="H40" s="377">
        <f t="shared" si="17"/>
        <v>56460</v>
      </c>
      <c r="I40" s="377">
        <f>SUM($I$7:I18)</f>
        <v>2491321.71</v>
      </c>
      <c r="J40" s="377">
        <f>SUM(J7:J18)</f>
        <v>4963929.71</v>
      </c>
    </row>
    <row r="41" spans="1:13" s="106" customFormat="1" ht="14.25" thickBot="1" x14ac:dyDescent="0.3">
      <c r="A41" s="380" t="s">
        <v>193</v>
      </c>
      <c r="B41" s="381">
        <f t="shared" si="12"/>
        <v>0.99611708262128074</v>
      </c>
      <c r="C41" s="382">
        <f t="shared" ref="C41:H41" si="18">SUM(C7:C19)</f>
        <v>5385326.71</v>
      </c>
      <c r="D41" s="382">
        <f t="shared" si="18"/>
        <v>2645767</v>
      </c>
      <c r="E41" s="382">
        <f t="shared" si="18"/>
        <v>1992656</v>
      </c>
      <c r="F41" s="382">
        <f t="shared" si="18"/>
        <v>653111</v>
      </c>
      <c r="G41" s="382">
        <f t="shared" si="18"/>
        <v>2300</v>
      </c>
      <c r="H41" s="382">
        <f t="shared" si="18"/>
        <v>56460</v>
      </c>
      <c r="I41" s="382">
        <f>SUM($I$7:I19)</f>
        <v>2680799.71</v>
      </c>
      <c r="J41" s="382">
        <f>SUM(E41:I41)</f>
        <v>5385326.71</v>
      </c>
    </row>
    <row r="42" spans="1:13" s="383" customFormat="1" ht="13.5" x14ac:dyDescent="0.25">
      <c r="A42" s="383" t="s">
        <v>58</v>
      </c>
      <c r="B42" s="384"/>
      <c r="C42" s="384">
        <f>SUM(G63)</f>
        <v>5390719</v>
      </c>
      <c r="D42" s="384"/>
      <c r="E42" s="385"/>
      <c r="F42" s="386"/>
      <c r="G42" s="384"/>
      <c r="H42" s="384"/>
      <c r="I42" s="384"/>
      <c r="J42" s="384"/>
      <c r="M42" s="383" t="s">
        <v>289</v>
      </c>
    </row>
    <row r="43" spans="1:13" s="383" customFormat="1" ht="14.25" thickBot="1" x14ac:dyDescent="0.3">
      <c r="B43" s="384"/>
      <c r="C43" s="384"/>
      <c r="D43" s="384"/>
      <c r="E43" s="855"/>
      <c r="F43" s="856"/>
      <c r="G43" s="384"/>
      <c r="H43" s="384"/>
      <c r="I43" s="384"/>
      <c r="J43" s="384"/>
    </row>
    <row r="44" spans="1:13" x14ac:dyDescent="0.2">
      <c r="A44" s="857" t="s">
        <v>244</v>
      </c>
      <c r="B44" s="858"/>
      <c r="C44" s="858"/>
      <c r="D44" s="858"/>
      <c r="E44" s="858"/>
      <c r="F44" s="858"/>
      <c r="G44" s="252">
        <f>SUM(G45:G48)</f>
        <v>5390719</v>
      </c>
      <c r="H44" s="88"/>
      <c r="I44" s="107"/>
      <c r="J44" s="107"/>
    </row>
    <row r="45" spans="1:13" x14ac:dyDescent="0.2">
      <c r="A45" s="859" t="s">
        <v>255</v>
      </c>
      <c r="G45" s="860">
        <v>2815903</v>
      </c>
      <c r="H45" s="88"/>
      <c r="I45" s="107"/>
    </row>
    <row r="46" spans="1:13" x14ac:dyDescent="0.2">
      <c r="A46" s="1302" t="s">
        <v>256</v>
      </c>
      <c r="B46" s="1303"/>
      <c r="C46" s="1303"/>
      <c r="D46" s="1303"/>
      <c r="E46" s="1303"/>
      <c r="G46" s="860">
        <v>624453</v>
      </c>
      <c r="H46" s="88"/>
      <c r="I46" s="107"/>
      <c r="J46" s="4"/>
    </row>
    <row r="47" spans="1:13" x14ac:dyDescent="0.2">
      <c r="A47" s="859" t="s">
        <v>257</v>
      </c>
      <c r="G47" s="860">
        <v>1949863</v>
      </c>
      <c r="H47" s="88"/>
      <c r="I47" s="107"/>
      <c r="J47" s="4"/>
      <c r="K47" s="2" t="s">
        <v>22</v>
      </c>
    </row>
    <row r="48" spans="1:13" ht="13.5" thickBot="1" x14ac:dyDescent="0.25">
      <c r="A48" s="861" t="s">
        <v>258</v>
      </c>
      <c r="B48" s="862"/>
      <c r="C48" s="862"/>
      <c r="D48" s="862"/>
      <c r="E48" s="862"/>
      <c r="F48" s="862"/>
      <c r="G48" s="863">
        <v>500</v>
      </c>
      <c r="H48" s="88"/>
      <c r="I48" s="107"/>
    </row>
    <row r="49" spans="1:10" ht="13.5" thickBot="1" x14ac:dyDescent="0.25"/>
    <row r="50" spans="1:10" x14ac:dyDescent="0.2">
      <c r="A50" s="857" t="s">
        <v>244</v>
      </c>
      <c r="B50" s="858"/>
      <c r="C50" s="858"/>
      <c r="D50" s="858"/>
      <c r="E50" s="858"/>
      <c r="F50" s="858"/>
      <c r="G50" s="252">
        <f>SUM(G51:G54)</f>
        <v>5390719</v>
      </c>
      <c r="H50" s="88"/>
      <c r="I50" s="107"/>
      <c r="J50" s="107"/>
    </row>
    <row r="51" spans="1:10" x14ac:dyDescent="0.2">
      <c r="A51" s="859" t="s">
        <v>255</v>
      </c>
      <c r="G51" s="860">
        <v>2814475</v>
      </c>
      <c r="H51" s="88"/>
      <c r="I51" s="107"/>
    </row>
    <row r="52" spans="1:10" x14ac:dyDescent="0.2">
      <c r="A52" s="1302" t="s">
        <v>256</v>
      </c>
      <c r="B52" s="1303"/>
      <c r="C52" s="1303"/>
      <c r="D52" s="1303"/>
      <c r="E52" s="1303"/>
      <c r="G52" s="860">
        <v>624453</v>
      </c>
      <c r="H52" s="88"/>
      <c r="I52" s="107"/>
      <c r="J52" s="4"/>
    </row>
    <row r="53" spans="1:10" x14ac:dyDescent="0.2">
      <c r="A53" s="859" t="s">
        <v>257</v>
      </c>
      <c r="G53" s="860">
        <v>1951291</v>
      </c>
      <c r="H53" s="88"/>
      <c r="I53" s="107"/>
      <c r="J53" s="4"/>
    </row>
    <row r="54" spans="1:10" ht="13.5" thickBot="1" x14ac:dyDescent="0.25">
      <c r="A54" s="861" t="s">
        <v>258</v>
      </c>
      <c r="B54" s="862"/>
      <c r="C54" s="862"/>
      <c r="D54" s="862"/>
      <c r="E54" s="862"/>
      <c r="F54" s="862"/>
      <c r="G54" s="863">
        <v>500</v>
      </c>
      <c r="H54" s="88"/>
      <c r="I54" s="107"/>
    </row>
    <row r="55" spans="1:10" ht="13.5" thickBot="1" x14ac:dyDescent="0.25"/>
    <row r="56" spans="1:10" x14ac:dyDescent="0.2">
      <c r="A56" s="857" t="s">
        <v>244</v>
      </c>
      <c r="B56" s="858"/>
      <c r="C56" s="864" t="s">
        <v>402</v>
      </c>
      <c r="D56" s="858"/>
      <c r="E56" s="858"/>
      <c r="F56" s="858"/>
      <c r="G56" s="252">
        <f>SUM(G57:G60)</f>
        <v>5390719</v>
      </c>
      <c r="H56" s="88"/>
      <c r="I56" s="107"/>
      <c r="J56" s="107"/>
    </row>
    <row r="57" spans="1:10" x14ac:dyDescent="0.2">
      <c r="A57" s="859" t="s">
        <v>255</v>
      </c>
      <c r="G57" s="860">
        <v>2767322</v>
      </c>
      <c r="H57" s="88"/>
      <c r="I57" s="107"/>
    </row>
    <row r="58" spans="1:10" x14ac:dyDescent="0.2">
      <c r="A58" s="1302" t="s">
        <v>256</v>
      </c>
      <c r="B58" s="1303"/>
      <c r="C58" s="1303"/>
      <c r="D58" s="1303"/>
      <c r="E58" s="1303"/>
      <c r="G58" s="860">
        <v>653111</v>
      </c>
      <c r="H58" s="88"/>
      <c r="I58" s="107"/>
      <c r="J58" s="4"/>
    </row>
    <row r="59" spans="1:10" x14ac:dyDescent="0.2">
      <c r="A59" s="859" t="s">
        <v>257</v>
      </c>
      <c r="G59" s="860">
        <v>1969786</v>
      </c>
      <c r="H59" s="88"/>
      <c r="I59" s="107"/>
      <c r="J59" s="4"/>
    </row>
    <row r="60" spans="1:10" ht="13.5" thickBot="1" x14ac:dyDescent="0.25">
      <c r="A60" s="861" t="s">
        <v>258</v>
      </c>
      <c r="B60" s="862"/>
      <c r="C60" s="862"/>
      <c r="D60" s="862"/>
      <c r="E60" s="862"/>
      <c r="F60" s="862"/>
      <c r="G60" s="863">
        <v>500</v>
      </c>
      <c r="H60" s="88"/>
      <c r="I60" s="107"/>
    </row>
    <row r="61" spans="1:10" ht="13.5" thickBot="1" x14ac:dyDescent="0.25">
      <c r="A61" s="861" t="s">
        <v>403</v>
      </c>
      <c r="B61" s="862"/>
      <c r="C61" s="862"/>
      <c r="D61" s="862"/>
      <c r="E61" s="862"/>
      <c r="F61" s="862"/>
      <c r="G61" s="863">
        <v>30600</v>
      </c>
      <c r="H61" s="88"/>
      <c r="J61" s="4"/>
    </row>
    <row r="62" spans="1:10" ht="13.5" thickBot="1" x14ac:dyDescent="0.25"/>
    <row r="63" spans="1:10" x14ac:dyDescent="0.2">
      <c r="A63" s="857" t="s">
        <v>244</v>
      </c>
      <c r="B63" s="858"/>
      <c r="C63" s="864" t="s">
        <v>404</v>
      </c>
      <c r="D63" s="858"/>
      <c r="E63" s="858"/>
      <c r="F63" s="858"/>
      <c r="G63" s="252">
        <f>SUM(G64:G67)</f>
        <v>5390719</v>
      </c>
      <c r="H63" s="88"/>
      <c r="I63" s="107"/>
      <c r="J63" s="107"/>
    </row>
    <row r="64" spans="1:10" x14ac:dyDescent="0.2">
      <c r="A64" s="859" t="s">
        <v>255</v>
      </c>
      <c r="G64" s="860">
        <v>2765522</v>
      </c>
      <c r="H64" s="88"/>
      <c r="I64" s="107"/>
    </row>
    <row r="65" spans="1:10" x14ac:dyDescent="0.2">
      <c r="A65" s="1302" t="s">
        <v>256</v>
      </c>
      <c r="B65" s="1303"/>
      <c r="C65" s="1303"/>
      <c r="D65" s="1303"/>
      <c r="E65" s="1303"/>
      <c r="G65" s="860">
        <v>653111</v>
      </c>
      <c r="H65" s="88"/>
      <c r="I65" s="107"/>
      <c r="J65" s="4"/>
    </row>
    <row r="66" spans="1:10" x14ac:dyDescent="0.2">
      <c r="A66" s="859" t="s">
        <v>257</v>
      </c>
      <c r="G66" s="860">
        <v>1969786</v>
      </c>
      <c r="H66" s="88"/>
      <c r="I66" s="107"/>
      <c r="J66" s="4"/>
    </row>
    <row r="67" spans="1:10" ht="13.5" thickBot="1" x14ac:dyDescent="0.25">
      <c r="A67" s="861" t="s">
        <v>258</v>
      </c>
      <c r="B67" s="862"/>
      <c r="C67" s="862"/>
      <c r="D67" s="862"/>
      <c r="E67" s="862"/>
      <c r="F67" s="862"/>
      <c r="G67" s="863">
        <v>2300</v>
      </c>
      <c r="H67" s="88"/>
      <c r="I67" s="107"/>
    </row>
    <row r="68" spans="1:10" ht="13.5" thickBot="1" x14ac:dyDescent="0.25">
      <c r="A68" s="861" t="s">
        <v>403</v>
      </c>
      <c r="B68" s="862"/>
      <c r="C68" s="862"/>
      <c r="D68" s="862"/>
      <c r="E68" s="862"/>
      <c r="F68" s="862"/>
      <c r="G68" s="863">
        <v>30600</v>
      </c>
      <c r="H68" s="88"/>
      <c r="J68" s="4"/>
    </row>
    <row r="69" spans="1:10" ht="13.5" thickBot="1" x14ac:dyDescent="0.25"/>
    <row r="70" spans="1:10" x14ac:dyDescent="0.2">
      <c r="A70" s="857" t="s">
        <v>244</v>
      </c>
      <c r="B70" s="858"/>
      <c r="C70" s="864" t="s">
        <v>405</v>
      </c>
      <c r="D70" s="858"/>
      <c r="E70" s="858"/>
      <c r="F70" s="858"/>
      <c r="G70" s="252">
        <f>SUM(G71:G74)</f>
        <v>5390719</v>
      </c>
      <c r="H70" s="88"/>
      <c r="I70" s="107"/>
      <c r="J70" s="107"/>
    </row>
    <row r="71" spans="1:10" x14ac:dyDescent="0.2">
      <c r="A71" s="859" t="s">
        <v>255</v>
      </c>
      <c r="G71" s="860">
        <v>2764398</v>
      </c>
      <c r="H71" s="88"/>
      <c r="I71" s="107"/>
    </row>
    <row r="72" spans="1:10" x14ac:dyDescent="0.2">
      <c r="A72" s="1302" t="s">
        <v>256</v>
      </c>
      <c r="B72" s="1303"/>
      <c r="C72" s="1303"/>
      <c r="D72" s="1303"/>
      <c r="E72" s="1303"/>
      <c r="G72" s="860">
        <v>653111</v>
      </c>
      <c r="H72" s="88"/>
      <c r="I72" s="107"/>
      <c r="J72" s="4"/>
    </row>
    <row r="73" spans="1:10" x14ac:dyDescent="0.2">
      <c r="A73" s="859" t="s">
        <v>257</v>
      </c>
      <c r="G73" s="860">
        <v>1970910</v>
      </c>
      <c r="H73" s="88"/>
      <c r="I73" s="107"/>
      <c r="J73" s="4"/>
    </row>
    <row r="74" spans="1:10" ht="13.5" thickBot="1" x14ac:dyDescent="0.25">
      <c r="A74" s="861" t="s">
        <v>258</v>
      </c>
      <c r="B74" s="862"/>
      <c r="C74" s="862"/>
      <c r="D74" s="862"/>
      <c r="E74" s="862"/>
      <c r="F74" s="862"/>
      <c r="G74" s="863">
        <v>2300</v>
      </c>
      <c r="H74" s="88"/>
      <c r="I74" s="107"/>
    </row>
    <row r="75" spans="1:10" ht="13.5" thickBot="1" x14ac:dyDescent="0.25">
      <c r="A75" s="861" t="s">
        <v>403</v>
      </c>
      <c r="B75" s="862"/>
      <c r="C75" s="862"/>
      <c r="D75" s="862"/>
      <c r="E75" s="862"/>
      <c r="F75" s="862"/>
      <c r="G75" s="863">
        <v>30600</v>
      </c>
      <c r="H75" s="88"/>
      <c r="J75" s="4"/>
    </row>
    <row r="76" spans="1:10" ht="13.5" thickBot="1" x14ac:dyDescent="0.25"/>
    <row r="77" spans="1:10" x14ac:dyDescent="0.2">
      <c r="A77" s="857" t="s">
        <v>244</v>
      </c>
      <c r="B77" s="858"/>
      <c r="C77" s="864" t="s">
        <v>406</v>
      </c>
      <c r="D77" s="858"/>
      <c r="E77" s="858"/>
      <c r="F77" s="858"/>
      <c r="G77" s="252">
        <f>SUM(G78:G81)</f>
        <v>5390719</v>
      </c>
      <c r="H77" s="88"/>
      <c r="I77" s="107"/>
      <c r="J77" s="107"/>
    </row>
    <row r="78" spans="1:10" x14ac:dyDescent="0.2">
      <c r="A78" s="859" t="s">
        <v>255</v>
      </c>
      <c r="G78" s="860">
        <v>2761050</v>
      </c>
      <c r="H78" s="88"/>
      <c r="I78" s="107"/>
    </row>
    <row r="79" spans="1:10" x14ac:dyDescent="0.2">
      <c r="A79" s="1302" t="s">
        <v>256</v>
      </c>
      <c r="B79" s="1303"/>
      <c r="C79" s="1303"/>
      <c r="D79" s="1303"/>
      <c r="E79" s="1303"/>
      <c r="G79" s="860">
        <v>653111</v>
      </c>
      <c r="H79" s="88"/>
      <c r="I79" s="107"/>
      <c r="J79" s="4"/>
    </row>
    <row r="80" spans="1:10" x14ac:dyDescent="0.2">
      <c r="A80" s="859" t="s">
        <v>257</v>
      </c>
      <c r="G80" s="860">
        <v>1974258</v>
      </c>
      <c r="H80" s="88"/>
      <c r="I80" s="107"/>
      <c r="J80" s="4"/>
    </row>
    <row r="81" spans="1:10" ht="13.5" thickBot="1" x14ac:dyDescent="0.25">
      <c r="A81" s="861" t="s">
        <v>258</v>
      </c>
      <c r="B81" s="862"/>
      <c r="C81" s="862"/>
      <c r="D81" s="862"/>
      <c r="E81" s="862"/>
      <c r="F81" s="862"/>
      <c r="G81" s="863">
        <v>2300</v>
      </c>
      <c r="H81" s="88"/>
      <c r="I81" s="107"/>
    </row>
    <row r="82" spans="1:10" ht="13.5" thickBot="1" x14ac:dyDescent="0.25">
      <c r="A82" s="861" t="s">
        <v>403</v>
      </c>
      <c r="B82" s="862"/>
      <c r="C82" s="862"/>
      <c r="D82" s="862"/>
      <c r="E82" s="862"/>
      <c r="F82" s="862"/>
      <c r="G82" s="863">
        <v>30600</v>
      </c>
      <c r="H82" s="88"/>
      <c r="J82" s="4"/>
    </row>
    <row r="83" spans="1:10" ht="13.5" thickBot="1" x14ac:dyDescent="0.25"/>
    <row r="84" spans="1:10" x14ac:dyDescent="0.2">
      <c r="A84" s="857" t="s">
        <v>244</v>
      </c>
      <c r="B84" s="858"/>
      <c r="C84" s="864" t="s">
        <v>407</v>
      </c>
      <c r="D84" s="858"/>
      <c r="E84" s="858"/>
      <c r="F84" s="858"/>
      <c r="G84" s="252">
        <f>SUM(G85:G89)</f>
        <v>5390719</v>
      </c>
      <c r="H84" s="88"/>
      <c r="I84" s="107"/>
      <c r="J84" s="107"/>
    </row>
    <row r="85" spans="1:10" x14ac:dyDescent="0.2">
      <c r="A85" s="859" t="s">
        <v>255</v>
      </c>
      <c r="G85" s="860">
        <v>2756050</v>
      </c>
      <c r="H85" s="88"/>
      <c r="I85" s="107"/>
    </row>
    <row r="86" spans="1:10" x14ac:dyDescent="0.2">
      <c r="A86" s="1302" t="s">
        <v>256</v>
      </c>
      <c r="B86" s="1303"/>
      <c r="C86" s="1303"/>
      <c r="D86" s="1303"/>
      <c r="E86" s="1303"/>
      <c r="G86" s="860">
        <v>653111</v>
      </c>
      <c r="H86" s="88"/>
      <c r="I86" s="107"/>
      <c r="J86" s="4"/>
    </row>
    <row r="87" spans="1:10" x14ac:dyDescent="0.2">
      <c r="A87" s="859" t="s">
        <v>257</v>
      </c>
      <c r="G87" s="860">
        <v>1974258</v>
      </c>
      <c r="H87" s="88"/>
      <c r="I87" s="107"/>
      <c r="J87" s="4"/>
    </row>
    <row r="88" spans="1:10" x14ac:dyDescent="0.2">
      <c r="A88" s="859" t="s">
        <v>408</v>
      </c>
      <c r="G88" s="860">
        <v>5000</v>
      </c>
      <c r="H88" s="88"/>
      <c r="I88" s="107"/>
      <c r="J88" s="4"/>
    </row>
    <row r="89" spans="1:10" ht="13.5" thickBot="1" x14ac:dyDescent="0.25">
      <c r="A89" s="861" t="s">
        <v>258</v>
      </c>
      <c r="B89" s="862"/>
      <c r="C89" s="862"/>
      <c r="D89" s="862"/>
      <c r="E89" s="862"/>
      <c r="F89" s="862"/>
      <c r="G89" s="863">
        <v>2300</v>
      </c>
      <c r="H89" s="88"/>
      <c r="I89" s="107"/>
    </row>
    <row r="90" spans="1:10" ht="13.5" thickBot="1" x14ac:dyDescent="0.25">
      <c r="A90" s="861" t="s">
        <v>403</v>
      </c>
      <c r="B90" s="862"/>
      <c r="C90" s="862"/>
      <c r="D90" s="862"/>
      <c r="E90" s="862"/>
      <c r="F90" s="862"/>
      <c r="G90" s="863">
        <v>30600</v>
      </c>
      <c r="H90" s="88"/>
      <c r="J90" s="4"/>
    </row>
    <row r="91" spans="1:10" ht="13.5" thickBot="1" x14ac:dyDescent="0.25"/>
    <row r="92" spans="1:10" x14ac:dyDescent="0.2">
      <c r="A92" s="857" t="s">
        <v>244</v>
      </c>
      <c r="B92" s="858"/>
      <c r="C92" s="864" t="s">
        <v>409</v>
      </c>
      <c r="D92" s="858"/>
      <c r="E92" s="858"/>
      <c r="F92" s="858"/>
      <c r="G92" s="252">
        <f>SUM(G93:G98)</f>
        <v>5421319</v>
      </c>
      <c r="H92" s="88"/>
      <c r="I92" s="107"/>
      <c r="J92" s="107"/>
    </row>
    <row r="93" spans="1:10" x14ac:dyDescent="0.2">
      <c r="A93" s="859" t="s">
        <v>255</v>
      </c>
      <c r="G93" s="860">
        <v>2748550</v>
      </c>
      <c r="H93" s="88"/>
      <c r="I93" s="107"/>
    </row>
    <row r="94" spans="1:10" x14ac:dyDescent="0.2">
      <c r="A94" s="1302" t="s">
        <v>256</v>
      </c>
      <c r="B94" s="1303"/>
      <c r="C94" s="1303"/>
      <c r="D94" s="1303"/>
      <c r="E94" s="1303"/>
      <c r="G94" s="860">
        <v>653111</v>
      </c>
      <c r="H94" s="88"/>
      <c r="I94" s="107"/>
      <c r="J94" s="4"/>
    </row>
    <row r="95" spans="1:10" x14ac:dyDescent="0.2">
      <c r="A95" s="859" t="s">
        <v>257</v>
      </c>
      <c r="G95" s="860">
        <v>1974258</v>
      </c>
      <c r="H95" s="88"/>
      <c r="I95" s="107"/>
      <c r="J95" s="4"/>
    </row>
    <row r="96" spans="1:10" x14ac:dyDescent="0.2">
      <c r="A96" s="859" t="s">
        <v>408</v>
      </c>
      <c r="G96" s="860">
        <v>12500</v>
      </c>
      <c r="H96" s="88"/>
      <c r="I96" s="107"/>
      <c r="J96" s="4"/>
    </row>
    <row r="97" spans="1:10" ht="13.5" thickBot="1" x14ac:dyDescent="0.25">
      <c r="A97" s="861" t="s">
        <v>258</v>
      </c>
      <c r="B97" s="862"/>
      <c r="C97" s="862"/>
      <c r="D97" s="862"/>
      <c r="E97" s="862"/>
      <c r="F97" s="862"/>
      <c r="G97" s="863">
        <v>2300</v>
      </c>
      <c r="H97" s="88"/>
      <c r="I97" s="107"/>
    </row>
    <row r="98" spans="1:10" ht="13.5" thickBot="1" x14ac:dyDescent="0.25">
      <c r="A98" s="861" t="s">
        <v>403</v>
      </c>
      <c r="B98" s="862"/>
      <c r="C98" s="862"/>
      <c r="D98" s="862"/>
      <c r="E98" s="862"/>
      <c r="F98" s="862"/>
      <c r="G98" s="863">
        <v>30600</v>
      </c>
      <c r="H98" s="88"/>
      <c r="J98" s="4"/>
    </row>
    <row r="99" spans="1:10" ht="13.5" thickBot="1" x14ac:dyDescent="0.25"/>
    <row r="100" spans="1:10" x14ac:dyDescent="0.2">
      <c r="A100" s="857" t="s">
        <v>244</v>
      </c>
      <c r="B100" s="858"/>
      <c r="C100" s="864" t="s">
        <v>410</v>
      </c>
      <c r="D100" s="858"/>
      <c r="E100" s="858"/>
      <c r="F100" s="858"/>
      <c r="G100" s="252">
        <f>SUM(G101:G106)</f>
        <v>5421319</v>
      </c>
      <c r="H100" s="88"/>
      <c r="I100" s="107"/>
      <c r="J100" s="107"/>
    </row>
    <row r="101" spans="1:10" x14ac:dyDescent="0.2">
      <c r="A101" s="859" t="s">
        <v>255</v>
      </c>
      <c r="G101" s="860">
        <v>2730550</v>
      </c>
      <c r="H101" s="88"/>
      <c r="I101" s="107"/>
    </row>
    <row r="102" spans="1:10" x14ac:dyDescent="0.2">
      <c r="A102" s="1302" t="s">
        <v>256</v>
      </c>
      <c r="B102" s="1303"/>
      <c r="C102" s="1303"/>
      <c r="D102" s="1303"/>
      <c r="E102" s="1303"/>
      <c r="G102" s="860">
        <v>653111</v>
      </c>
      <c r="H102" s="88"/>
      <c r="I102" s="107"/>
      <c r="J102" s="4"/>
    </row>
    <row r="103" spans="1:10" x14ac:dyDescent="0.2">
      <c r="A103" s="859" t="s">
        <v>257</v>
      </c>
      <c r="G103" s="860">
        <v>1974258</v>
      </c>
      <c r="H103" s="88"/>
      <c r="I103" s="107"/>
      <c r="J103" s="4"/>
    </row>
    <row r="104" spans="1:10" x14ac:dyDescent="0.2">
      <c r="A104" s="859" t="s">
        <v>408</v>
      </c>
      <c r="G104" s="860">
        <v>30500</v>
      </c>
      <c r="H104" s="88"/>
      <c r="I104" s="107"/>
      <c r="J104" s="4"/>
    </row>
    <row r="105" spans="1:10" ht="13.5" thickBot="1" x14ac:dyDescent="0.25">
      <c r="A105" s="861" t="s">
        <v>258</v>
      </c>
      <c r="B105" s="862"/>
      <c r="C105" s="862"/>
      <c r="D105" s="862"/>
      <c r="E105" s="862"/>
      <c r="F105" s="862"/>
      <c r="G105" s="863">
        <v>2300</v>
      </c>
      <c r="H105" s="88"/>
      <c r="I105" s="107"/>
    </row>
    <row r="106" spans="1:10" ht="13.5" thickBot="1" x14ac:dyDescent="0.25">
      <c r="A106" s="861" t="s">
        <v>403</v>
      </c>
      <c r="B106" s="862"/>
      <c r="C106" s="862"/>
      <c r="D106" s="862"/>
      <c r="E106" s="862"/>
      <c r="F106" s="862"/>
      <c r="G106" s="863">
        <v>30600</v>
      </c>
      <c r="H106" s="88"/>
      <c r="J106" s="4"/>
    </row>
    <row r="107" spans="1:10" ht="13.5" thickBot="1" x14ac:dyDescent="0.25"/>
    <row r="108" spans="1:10" x14ac:dyDescent="0.2">
      <c r="A108" s="857" t="s">
        <v>244</v>
      </c>
      <c r="B108" s="858"/>
      <c r="C108" s="864" t="s">
        <v>411</v>
      </c>
      <c r="D108" s="858"/>
      <c r="E108" s="858"/>
      <c r="F108" s="858"/>
      <c r="G108" s="252">
        <f>SUM(G109:G114)</f>
        <v>5421319</v>
      </c>
      <c r="H108" s="88"/>
      <c r="I108" s="107"/>
      <c r="J108" s="107"/>
    </row>
    <row r="109" spans="1:10" x14ac:dyDescent="0.2">
      <c r="A109" s="859" t="s">
        <v>255</v>
      </c>
      <c r="G109" s="860">
        <v>2717192</v>
      </c>
      <c r="H109" s="88"/>
      <c r="I109" s="107"/>
    </row>
    <row r="110" spans="1:10" x14ac:dyDescent="0.2">
      <c r="A110" s="1302" t="s">
        <v>256</v>
      </c>
      <c r="B110" s="1303"/>
      <c r="C110" s="1303"/>
      <c r="D110" s="1303"/>
      <c r="E110" s="1303"/>
      <c r="G110" s="860">
        <v>653111</v>
      </c>
      <c r="H110" s="88"/>
      <c r="I110" s="107"/>
      <c r="J110" s="4"/>
    </row>
    <row r="111" spans="1:10" x14ac:dyDescent="0.2">
      <c r="A111" s="859" t="s">
        <v>257</v>
      </c>
      <c r="G111" s="860">
        <v>1977656</v>
      </c>
      <c r="H111" s="88"/>
      <c r="I111" s="107"/>
      <c r="J111" s="4"/>
    </row>
    <row r="112" spans="1:10" x14ac:dyDescent="0.2">
      <c r="A112" s="859" t="s">
        <v>408</v>
      </c>
      <c r="G112" s="860">
        <v>40460</v>
      </c>
      <c r="H112" s="88"/>
      <c r="I112" s="107"/>
      <c r="J112" s="4"/>
    </row>
    <row r="113" spans="1:10" ht="13.5" thickBot="1" x14ac:dyDescent="0.25">
      <c r="A113" s="861" t="s">
        <v>258</v>
      </c>
      <c r="B113" s="862"/>
      <c r="C113" s="862"/>
      <c r="D113" s="862"/>
      <c r="E113" s="862"/>
      <c r="F113" s="862"/>
      <c r="G113" s="863">
        <v>2300</v>
      </c>
      <c r="H113" s="88"/>
      <c r="I113" s="107"/>
    </row>
    <row r="114" spans="1:10" ht="13.5" thickBot="1" x14ac:dyDescent="0.25">
      <c r="A114" s="861" t="s">
        <v>403</v>
      </c>
      <c r="B114" s="862"/>
      <c r="C114" s="862"/>
      <c r="D114" s="862"/>
      <c r="E114" s="862"/>
      <c r="F114" s="862"/>
      <c r="G114" s="863">
        <v>30600</v>
      </c>
      <c r="H114" s="88"/>
      <c r="J114" s="4"/>
    </row>
    <row r="115" spans="1:10" ht="13.5" thickBot="1" x14ac:dyDescent="0.25"/>
    <row r="116" spans="1:10" x14ac:dyDescent="0.2">
      <c r="A116" s="857" t="s">
        <v>244</v>
      </c>
      <c r="B116" s="858"/>
      <c r="C116" s="864" t="s">
        <v>412</v>
      </c>
      <c r="D116" s="858"/>
      <c r="E116" s="858"/>
      <c r="F116" s="858"/>
      <c r="G116" s="252">
        <f>SUM(G117:G122)</f>
        <v>5421319</v>
      </c>
    </row>
    <row r="117" spans="1:10" x14ac:dyDescent="0.2">
      <c r="A117" s="859" t="s">
        <v>255</v>
      </c>
      <c r="G117" s="860">
        <v>2696192</v>
      </c>
    </row>
    <row r="118" spans="1:10" x14ac:dyDescent="0.2">
      <c r="A118" s="1302" t="s">
        <v>256</v>
      </c>
      <c r="B118" s="1303"/>
      <c r="C118" s="1303"/>
      <c r="D118" s="1303"/>
      <c r="E118" s="1303"/>
      <c r="G118" s="860">
        <v>653111</v>
      </c>
    </row>
    <row r="119" spans="1:10" x14ac:dyDescent="0.2">
      <c r="A119" s="859" t="s">
        <v>257</v>
      </c>
      <c r="G119" s="860">
        <v>1982656</v>
      </c>
    </row>
    <row r="120" spans="1:10" x14ac:dyDescent="0.2">
      <c r="A120" s="859" t="s">
        <v>408</v>
      </c>
      <c r="G120" s="860">
        <v>56460</v>
      </c>
    </row>
    <row r="121" spans="1:10" ht="13.5" thickBot="1" x14ac:dyDescent="0.25">
      <c r="A121" s="861" t="s">
        <v>258</v>
      </c>
      <c r="B121" s="862"/>
      <c r="C121" s="862"/>
      <c r="D121" s="862"/>
      <c r="E121" s="862"/>
      <c r="F121" s="862"/>
      <c r="G121" s="863">
        <v>2300</v>
      </c>
    </row>
    <row r="122" spans="1:10" ht="13.5" thickBot="1" x14ac:dyDescent="0.25">
      <c r="A122" s="861" t="s">
        <v>403</v>
      </c>
      <c r="B122" s="862"/>
      <c r="C122" s="862"/>
      <c r="D122" s="862"/>
      <c r="E122" s="862"/>
      <c r="F122" s="862"/>
      <c r="G122" s="863">
        <v>30600</v>
      </c>
    </row>
    <row r="123" spans="1:10" ht="13.5" thickBot="1" x14ac:dyDescent="0.25"/>
    <row r="124" spans="1:10" x14ac:dyDescent="0.2">
      <c r="A124" s="857" t="s">
        <v>244</v>
      </c>
      <c r="B124" s="858"/>
      <c r="C124" s="864" t="s">
        <v>413</v>
      </c>
      <c r="D124" s="858"/>
      <c r="E124" s="858"/>
      <c r="F124" s="858"/>
      <c r="G124" s="252">
        <f>SUM(G125:G130)</f>
        <v>5406319</v>
      </c>
    </row>
    <row r="125" spans="1:10" x14ac:dyDescent="0.2">
      <c r="A125" s="859" t="s">
        <v>255</v>
      </c>
      <c r="G125" s="860">
        <v>2671192</v>
      </c>
    </row>
    <row r="126" spans="1:10" x14ac:dyDescent="0.2">
      <c r="A126" s="1302" t="s">
        <v>256</v>
      </c>
      <c r="B126" s="1303"/>
      <c r="C126" s="1303"/>
      <c r="D126" s="1303"/>
      <c r="E126" s="1303"/>
      <c r="G126" s="860">
        <v>653111</v>
      </c>
    </row>
    <row r="127" spans="1:10" x14ac:dyDescent="0.2">
      <c r="A127" s="859" t="s">
        <v>257</v>
      </c>
      <c r="G127" s="860">
        <v>1992656</v>
      </c>
    </row>
    <row r="128" spans="1:10" x14ac:dyDescent="0.2">
      <c r="A128" s="859" t="s">
        <v>408</v>
      </c>
      <c r="G128" s="860">
        <v>56460</v>
      </c>
    </row>
    <row r="129" spans="1:7" ht="13.5" thickBot="1" x14ac:dyDescent="0.25">
      <c r="A129" s="861" t="s">
        <v>258</v>
      </c>
      <c r="B129" s="862"/>
      <c r="C129" s="862"/>
      <c r="D129" s="862"/>
      <c r="E129" s="862"/>
      <c r="F129" s="862"/>
      <c r="G129" s="863">
        <v>2300</v>
      </c>
    </row>
    <row r="130" spans="1:7" ht="13.5" thickBot="1" x14ac:dyDescent="0.25">
      <c r="A130" s="861" t="s">
        <v>403</v>
      </c>
      <c r="B130" s="862"/>
      <c r="C130" s="862"/>
      <c r="D130" s="862"/>
      <c r="E130" s="862"/>
      <c r="F130" s="862"/>
      <c r="G130" s="863">
        <v>30600</v>
      </c>
    </row>
  </sheetData>
  <mergeCells count="37">
    <mergeCell ref="D3:D6"/>
    <mergeCell ref="A24:J24"/>
    <mergeCell ref="A1:J1"/>
    <mergeCell ref="A2:D2"/>
    <mergeCell ref="G2:J2"/>
    <mergeCell ref="J3:J6"/>
    <mergeCell ref="E2:F2"/>
    <mergeCell ref="A3:A6"/>
    <mergeCell ref="B3:B6"/>
    <mergeCell ref="G25:G28"/>
    <mergeCell ref="A79:E79"/>
    <mergeCell ref="A58:E58"/>
    <mergeCell ref="A65:E65"/>
    <mergeCell ref="C3:C6"/>
    <mergeCell ref="H25:H28"/>
    <mergeCell ref="G3:G6"/>
    <mergeCell ref="E4:E6"/>
    <mergeCell ref="F4:F6"/>
    <mergeCell ref="H3:H6"/>
    <mergeCell ref="I25:I28"/>
    <mergeCell ref="J25:J28"/>
    <mergeCell ref="E26:E28"/>
    <mergeCell ref="A118:E118"/>
    <mergeCell ref="I3:I6"/>
    <mergeCell ref="A102:E102"/>
    <mergeCell ref="A25:A28"/>
    <mergeCell ref="B25:B28"/>
    <mergeCell ref="C25:C28"/>
    <mergeCell ref="D25:D28"/>
    <mergeCell ref="A126:E126"/>
    <mergeCell ref="F26:F28"/>
    <mergeCell ref="A46:E46"/>
    <mergeCell ref="A86:E86"/>
    <mergeCell ref="A94:E94"/>
    <mergeCell ref="A72:E72"/>
    <mergeCell ref="A110:E110"/>
    <mergeCell ref="A52:E52"/>
  </mergeCells>
  <pageMargins left="7.874015748031496E-2" right="7.874015748031496E-2" top="7.874015748031496E-2" bottom="7.874015748031496E-2" header="0.31496062992125984" footer="0.31496062992125984"/>
  <pageSetup paperSize="9" orientation="landscape" horizontalDpi="4294967294" verticalDpi="4294967294" r:id="rId1"/>
  <headerFooter>
    <oddHeader>&amp;RPríloha č.10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T81"/>
  <sheetViews>
    <sheetView topLeftCell="A20" workbookViewId="0">
      <selection activeCell="A40" sqref="A40:IV40"/>
    </sheetView>
  </sheetViews>
  <sheetFormatPr defaultRowHeight="12.75" x14ac:dyDescent="0.2"/>
  <cols>
    <col min="1" max="1" width="9.85546875" style="5" customWidth="1"/>
    <col min="2" max="2" width="14" style="19" customWidth="1"/>
    <col min="3" max="3" width="12.5703125" style="19" customWidth="1"/>
    <col min="4" max="6" width="12.5703125" style="19" bestFit="1" customWidth="1"/>
    <col min="7" max="7" width="13.140625" style="197" customWidth="1"/>
    <col min="8" max="9" width="11.7109375" style="19" customWidth="1"/>
    <col min="10" max="10" width="12.42578125" style="19" customWidth="1"/>
    <col min="11" max="13" width="11.7109375" style="19" customWidth="1"/>
    <col min="14" max="14" width="12.28515625" style="19" customWidth="1"/>
    <col min="15" max="15" width="13.42578125" style="17" bestFit="1" customWidth="1"/>
    <col min="16" max="16" width="11.85546875" style="154" customWidth="1"/>
    <col min="17" max="17" width="11.5703125" style="5" bestFit="1" customWidth="1"/>
    <col min="18" max="16384" width="9.140625" style="5"/>
  </cols>
  <sheetData>
    <row r="1" spans="1:15" ht="20.25" x14ac:dyDescent="0.3">
      <c r="A1" s="1332" t="s">
        <v>418</v>
      </c>
      <c r="B1" s="1333"/>
      <c r="C1" s="1333"/>
      <c r="D1" s="1333"/>
      <c r="E1" s="1333"/>
      <c r="F1" s="1333"/>
      <c r="G1" s="1333"/>
      <c r="H1" s="1333"/>
      <c r="I1" s="1333"/>
      <c r="J1" s="1333"/>
      <c r="K1" s="1333"/>
      <c r="L1" s="1333"/>
      <c r="M1" s="1333"/>
      <c r="N1" s="1333"/>
      <c r="O1" s="1333"/>
    </row>
    <row r="2" spans="1:15" ht="13.5" thickBot="1" x14ac:dyDescent="0.25">
      <c r="B2" s="388"/>
      <c r="C2" s="388"/>
      <c r="G2" s="16"/>
      <c r="H2" s="387"/>
      <c r="I2" s="387"/>
      <c r="K2" s="387"/>
      <c r="L2" s="387"/>
    </row>
    <row r="3" spans="1:15" ht="13.5" thickBot="1" x14ac:dyDescent="0.25">
      <c r="A3" s="389" t="s">
        <v>212</v>
      </c>
      <c r="B3" s="390" t="s">
        <v>213</v>
      </c>
      <c r="C3" s="391" t="s">
        <v>214</v>
      </c>
      <c r="D3" s="391" t="s">
        <v>215</v>
      </c>
      <c r="E3" s="391" t="s">
        <v>216</v>
      </c>
      <c r="F3" s="391" t="s">
        <v>217</v>
      </c>
      <c r="G3" s="391" t="s">
        <v>218</v>
      </c>
      <c r="H3" s="391" t="s">
        <v>219</v>
      </c>
      <c r="I3" s="391" t="s">
        <v>220</v>
      </c>
      <c r="J3" s="391" t="s">
        <v>221</v>
      </c>
      <c r="K3" s="391" t="s">
        <v>222</v>
      </c>
      <c r="L3" s="391" t="s">
        <v>223</v>
      </c>
      <c r="M3" s="391" t="s">
        <v>224</v>
      </c>
      <c r="N3" s="392" t="s">
        <v>225</v>
      </c>
      <c r="O3" s="389" t="s">
        <v>158</v>
      </c>
    </row>
    <row r="4" spans="1:15" x14ac:dyDescent="0.2">
      <c r="A4" s="393">
        <v>2005</v>
      </c>
      <c r="B4" s="394">
        <v>143661.16</v>
      </c>
      <c r="C4" s="394">
        <v>202082.22</v>
      </c>
      <c r="D4" s="394">
        <v>129514.04</v>
      </c>
      <c r="E4" s="394">
        <v>262526.78999999998</v>
      </c>
      <c r="F4" s="394">
        <v>202736.37</v>
      </c>
      <c r="G4" s="394">
        <v>50146.29</v>
      </c>
      <c r="H4" s="394">
        <v>153615.60999999999</v>
      </c>
      <c r="I4" s="394">
        <v>180702.62</v>
      </c>
      <c r="J4" s="394">
        <v>145498.9</v>
      </c>
      <c r="K4" s="394">
        <v>162257.29</v>
      </c>
      <c r="L4" s="394">
        <v>164809.82999999999</v>
      </c>
      <c r="M4" s="394">
        <v>155932.32</v>
      </c>
      <c r="N4" s="395">
        <v>0</v>
      </c>
      <c r="O4" s="396">
        <f t="shared" ref="O4:O19" si="0">SUM(B4:N4)</f>
        <v>1953483.4400000002</v>
      </c>
    </row>
    <row r="5" spans="1:15" x14ac:dyDescent="0.2">
      <c r="A5" s="397">
        <v>2006</v>
      </c>
      <c r="B5" s="398">
        <v>253313.58</v>
      </c>
      <c r="C5" s="398">
        <v>213991.97</v>
      </c>
      <c r="D5" s="398">
        <v>143848.37</v>
      </c>
      <c r="E5" s="398">
        <v>252332.37</v>
      </c>
      <c r="F5" s="398">
        <v>170773.35</v>
      </c>
      <c r="G5" s="398">
        <v>26478.76</v>
      </c>
      <c r="H5" s="398">
        <v>178074.39</v>
      </c>
      <c r="I5" s="398">
        <v>188472.42</v>
      </c>
      <c r="J5" s="398">
        <v>165313.01999999999</v>
      </c>
      <c r="K5" s="398">
        <v>171592.64</v>
      </c>
      <c r="L5" s="398">
        <v>183134.04</v>
      </c>
      <c r="M5" s="398">
        <v>182772.46</v>
      </c>
      <c r="N5" s="399">
        <v>116641.9</v>
      </c>
      <c r="O5" s="400">
        <f t="shared" si="0"/>
        <v>2246739.27</v>
      </c>
    </row>
    <row r="6" spans="1:15" x14ac:dyDescent="0.2">
      <c r="A6" s="401">
        <v>2007</v>
      </c>
      <c r="B6" s="402">
        <v>269742.12</v>
      </c>
      <c r="C6" s="402">
        <v>228563.63</v>
      </c>
      <c r="D6" s="402">
        <v>162363.26999999999</v>
      </c>
      <c r="E6" s="402">
        <v>233390.92</v>
      </c>
      <c r="F6" s="402">
        <v>232693.62</v>
      </c>
      <c r="G6" s="402">
        <v>21423.89</v>
      </c>
      <c r="H6" s="402">
        <v>188255.13</v>
      </c>
      <c r="I6" s="402">
        <v>211266.45</v>
      </c>
      <c r="J6" s="402">
        <v>184705.01</v>
      </c>
      <c r="K6" s="402">
        <v>195210.25</v>
      </c>
      <c r="L6" s="402">
        <v>206070.24</v>
      </c>
      <c r="M6" s="402">
        <v>201237.14</v>
      </c>
      <c r="N6" s="403">
        <v>19256.54</v>
      </c>
      <c r="O6" s="404">
        <f t="shared" si="0"/>
        <v>2354178.2100000004</v>
      </c>
    </row>
    <row r="7" spans="1:15" x14ac:dyDescent="0.2">
      <c r="A7" s="405">
        <v>2008</v>
      </c>
      <c r="B7" s="398">
        <v>313339.84000000003</v>
      </c>
      <c r="C7" s="398">
        <v>261941.35</v>
      </c>
      <c r="D7" s="398">
        <v>195960.3</v>
      </c>
      <c r="E7" s="398">
        <v>302535.75</v>
      </c>
      <c r="F7" s="398">
        <v>213886.58</v>
      </c>
      <c r="G7" s="398">
        <v>132816.87</v>
      </c>
      <c r="H7" s="398">
        <v>226465.21</v>
      </c>
      <c r="I7" s="398">
        <v>249186.35</v>
      </c>
      <c r="J7" s="398">
        <v>216064.76</v>
      </c>
      <c r="K7" s="398">
        <v>229690.37</v>
      </c>
      <c r="L7" s="398">
        <v>237204.81</v>
      </c>
      <c r="M7" s="398">
        <v>224744.9</v>
      </c>
      <c r="N7" s="399">
        <v>41158.239999999998</v>
      </c>
      <c r="O7" s="400">
        <f t="shared" si="0"/>
        <v>2844995.33</v>
      </c>
    </row>
    <row r="8" spans="1:15" x14ac:dyDescent="0.2">
      <c r="A8" s="406">
        <v>2009</v>
      </c>
      <c r="B8" s="398">
        <v>360664</v>
      </c>
      <c r="C8" s="398">
        <v>245807</v>
      </c>
      <c r="D8" s="398">
        <v>215731</v>
      </c>
      <c r="E8" s="398">
        <v>349057</v>
      </c>
      <c r="F8" s="398">
        <v>135228</v>
      </c>
      <c r="G8" s="398">
        <v>120488</v>
      </c>
      <c r="H8" s="398">
        <v>192765</v>
      </c>
      <c r="I8" s="398">
        <v>211486</v>
      </c>
      <c r="J8" s="398">
        <v>182700</v>
      </c>
      <c r="K8" s="398">
        <v>194085</v>
      </c>
      <c r="L8" s="398">
        <v>198783</v>
      </c>
      <c r="M8" s="398">
        <v>187232</v>
      </c>
      <c r="N8" s="399">
        <v>49619.03</v>
      </c>
      <c r="O8" s="400">
        <f t="shared" si="0"/>
        <v>2643645.0299999998</v>
      </c>
    </row>
    <row r="9" spans="1:15" x14ac:dyDescent="0.2">
      <c r="A9" s="406">
        <v>2010</v>
      </c>
      <c r="B9" s="402">
        <v>290047</v>
      </c>
      <c r="C9" s="402">
        <v>227179</v>
      </c>
      <c r="D9" s="402">
        <v>179997</v>
      </c>
      <c r="E9" s="402">
        <v>243473</v>
      </c>
      <c r="F9" s="402">
        <v>68463</v>
      </c>
      <c r="G9" s="402">
        <v>29514</v>
      </c>
      <c r="H9" s="402">
        <v>188375</v>
      </c>
      <c r="I9" s="402">
        <v>209950</v>
      </c>
      <c r="J9" s="402">
        <v>193666</v>
      </c>
      <c r="K9" s="402">
        <v>195649</v>
      </c>
      <c r="L9" s="402">
        <v>203189</v>
      </c>
      <c r="M9" s="402">
        <v>199637</v>
      </c>
      <c r="N9" s="403">
        <v>-70554.13</v>
      </c>
      <c r="O9" s="400">
        <f t="shared" si="0"/>
        <v>2158584.87</v>
      </c>
    </row>
    <row r="10" spans="1:15" x14ac:dyDescent="0.2">
      <c r="A10" s="397">
        <v>2011</v>
      </c>
      <c r="B10" s="398">
        <v>290050</v>
      </c>
      <c r="C10" s="407">
        <v>249508</v>
      </c>
      <c r="D10" s="407">
        <v>194748</v>
      </c>
      <c r="E10" s="407">
        <v>257717</v>
      </c>
      <c r="F10" s="407">
        <v>96082</v>
      </c>
      <c r="G10" s="407">
        <v>80868</v>
      </c>
      <c r="H10" s="407">
        <v>220373</v>
      </c>
      <c r="I10" s="407">
        <v>227633</v>
      </c>
      <c r="J10" s="407">
        <v>216812</v>
      </c>
      <c r="K10" s="407">
        <v>225214</v>
      </c>
      <c r="L10" s="407">
        <v>229256</v>
      </c>
      <c r="M10" s="407">
        <v>217622</v>
      </c>
      <c r="N10" s="408">
        <v>8085.98</v>
      </c>
      <c r="O10" s="400">
        <f t="shared" si="0"/>
        <v>2513968.98</v>
      </c>
    </row>
    <row r="11" spans="1:15" x14ac:dyDescent="0.2">
      <c r="A11" s="397">
        <v>2012</v>
      </c>
      <c r="B11" s="398">
        <v>308779</v>
      </c>
      <c r="C11" s="398">
        <v>217097</v>
      </c>
      <c r="D11" s="398">
        <v>197617</v>
      </c>
      <c r="E11" s="407">
        <v>236874</v>
      </c>
      <c r="F11" s="407">
        <v>209870</v>
      </c>
      <c r="G11" s="407">
        <v>63262</v>
      </c>
      <c r="H11" s="407">
        <v>227105</v>
      </c>
      <c r="I11" s="407">
        <v>221679</v>
      </c>
      <c r="J11" s="407">
        <v>211039</v>
      </c>
      <c r="K11" s="407">
        <v>217340</v>
      </c>
      <c r="L11" s="407">
        <v>209925</v>
      </c>
      <c r="M11" s="407">
        <v>212238</v>
      </c>
      <c r="N11" s="408">
        <v>19932.93</v>
      </c>
      <c r="O11" s="400">
        <f t="shared" si="0"/>
        <v>2552757.9300000002</v>
      </c>
    </row>
    <row r="12" spans="1:15" x14ac:dyDescent="0.2">
      <c r="A12" s="397">
        <v>2013</v>
      </c>
      <c r="B12" s="398">
        <v>306268</v>
      </c>
      <c r="C12" s="398">
        <v>256528</v>
      </c>
      <c r="D12" s="398">
        <v>200277</v>
      </c>
      <c r="E12" s="407">
        <v>235547</v>
      </c>
      <c r="F12" s="407">
        <v>153343</v>
      </c>
      <c r="G12" s="407">
        <v>131050</v>
      </c>
      <c r="H12" s="407">
        <v>208708</v>
      </c>
      <c r="I12" s="407">
        <v>215058</v>
      </c>
      <c r="J12" s="407">
        <v>211911</v>
      </c>
      <c r="K12" s="407">
        <v>209795</v>
      </c>
      <c r="L12" s="407">
        <v>214567</v>
      </c>
      <c r="M12" s="407">
        <v>210844</v>
      </c>
      <c r="N12" s="408">
        <v>22420.82</v>
      </c>
      <c r="O12" s="400">
        <f t="shared" si="0"/>
        <v>2576316.8199999998</v>
      </c>
    </row>
    <row r="13" spans="1:15" x14ac:dyDescent="0.2">
      <c r="A13" s="397">
        <v>2014</v>
      </c>
      <c r="B13" s="398">
        <v>297700</v>
      </c>
      <c r="C13" s="398">
        <v>258847</v>
      </c>
      <c r="D13" s="398">
        <v>216521</v>
      </c>
      <c r="E13" s="407">
        <v>264552</v>
      </c>
      <c r="F13" s="407">
        <v>138180</v>
      </c>
      <c r="G13" s="407">
        <v>155901</v>
      </c>
      <c r="H13" s="407">
        <v>241275</v>
      </c>
      <c r="I13" s="407">
        <v>238059</v>
      </c>
      <c r="J13" s="407">
        <v>222538</v>
      </c>
      <c r="K13" s="407">
        <v>224655</v>
      </c>
      <c r="L13" s="407">
        <v>231337</v>
      </c>
      <c r="M13" s="407">
        <v>227390</v>
      </c>
      <c r="N13" s="408">
        <v>-11915.9</v>
      </c>
      <c r="O13" s="400">
        <f t="shared" si="0"/>
        <v>2705039.1</v>
      </c>
    </row>
    <row r="14" spans="1:15" s="154" customFormat="1" x14ac:dyDescent="0.2">
      <c r="A14" s="397">
        <v>2015</v>
      </c>
      <c r="B14" s="398">
        <v>324518</v>
      </c>
      <c r="C14" s="398">
        <v>283808</v>
      </c>
      <c r="D14" s="398">
        <v>232722</v>
      </c>
      <c r="E14" s="407">
        <v>298682</v>
      </c>
      <c r="F14" s="407">
        <v>183663</v>
      </c>
      <c r="G14" s="407">
        <v>152968</v>
      </c>
      <c r="H14" s="407">
        <v>269184</v>
      </c>
      <c r="I14" s="407">
        <v>269866</v>
      </c>
      <c r="J14" s="407">
        <v>249090</v>
      </c>
      <c r="K14" s="407">
        <v>249159</v>
      </c>
      <c r="L14" s="407">
        <v>252162</v>
      </c>
      <c r="M14" s="407">
        <v>261013</v>
      </c>
      <c r="N14" s="408">
        <v>19988.419999999998</v>
      </c>
      <c r="O14" s="400">
        <f t="shared" si="0"/>
        <v>3046823.42</v>
      </c>
    </row>
    <row r="15" spans="1:15" s="154" customFormat="1" x14ac:dyDescent="0.2">
      <c r="A15" s="397">
        <v>2016</v>
      </c>
      <c r="B15" s="398">
        <v>369392</v>
      </c>
      <c r="C15" s="398">
        <v>312177</v>
      </c>
      <c r="D15" s="398">
        <v>263638</v>
      </c>
      <c r="E15" s="407">
        <v>327228</v>
      </c>
      <c r="F15" s="407">
        <v>144600</v>
      </c>
      <c r="G15" s="407">
        <v>256741</v>
      </c>
      <c r="H15" s="407">
        <v>304727</v>
      </c>
      <c r="I15" s="407">
        <v>290805</v>
      </c>
      <c r="J15" s="407">
        <v>273729</v>
      </c>
      <c r="K15" s="407">
        <v>284181</v>
      </c>
      <c r="L15" s="407">
        <v>285417</v>
      </c>
      <c r="M15" s="407">
        <v>287332</v>
      </c>
      <c r="N15" s="408">
        <v>39286.300000000003</v>
      </c>
      <c r="O15" s="400">
        <f t="shared" si="0"/>
        <v>3439253.3</v>
      </c>
    </row>
    <row r="16" spans="1:15" s="154" customFormat="1" x14ac:dyDescent="0.2">
      <c r="A16" s="397">
        <v>2017</v>
      </c>
      <c r="B16" s="398">
        <v>398183</v>
      </c>
      <c r="C16" s="407">
        <v>350751</v>
      </c>
      <c r="D16" s="407">
        <v>283346</v>
      </c>
      <c r="E16" s="407">
        <v>343823</v>
      </c>
      <c r="F16" s="407">
        <v>161659</v>
      </c>
      <c r="G16" s="407">
        <v>256674</v>
      </c>
      <c r="H16" s="407">
        <v>328939</v>
      </c>
      <c r="I16" s="407">
        <v>329001</v>
      </c>
      <c r="J16" s="407">
        <v>301842</v>
      </c>
      <c r="K16" s="407">
        <v>311067</v>
      </c>
      <c r="L16" s="407">
        <v>314380</v>
      </c>
      <c r="M16" s="407">
        <v>314452</v>
      </c>
      <c r="N16" s="408">
        <v>26679.11</v>
      </c>
      <c r="O16" s="400">
        <f t="shared" si="0"/>
        <v>3720796.11</v>
      </c>
    </row>
    <row r="17" spans="1:16" s="154" customFormat="1" x14ac:dyDescent="0.2">
      <c r="A17" s="406">
        <v>2018</v>
      </c>
      <c r="B17" s="409">
        <v>440011</v>
      </c>
      <c r="C17" s="410">
        <v>366486</v>
      </c>
      <c r="D17" s="410">
        <v>325995</v>
      </c>
      <c r="E17" s="410">
        <v>338345</v>
      </c>
      <c r="F17" s="410">
        <v>208809</v>
      </c>
      <c r="G17" s="410">
        <v>307074</v>
      </c>
      <c r="H17" s="410">
        <v>379496</v>
      </c>
      <c r="I17" s="410">
        <v>367026</v>
      </c>
      <c r="J17" s="410">
        <v>352824</v>
      </c>
      <c r="K17" s="410">
        <v>350014</v>
      </c>
      <c r="L17" s="410">
        <v>349858</v>
      </c>
      <c r="M17" s="410">
        <v>364096</v>
      </c>
      <c r="N17" s="411">
        <v>36901.949999999997</v>
      </c>
      <c r="O17" s="400">
        <f t="shared" si="0"/>
        <v>4186935.95</v>
      </c>
    </row>
    <row r="18" spans="1:16" s="154" customFormat="1" x14ac:dyDescent="0.2">
      <c r="A18" s="406">
        <v>2019</v>
      </c>
      <c r="B18" s="409">
        <v>496523</v>
      </c>
      <c r="C18" s="410">
        <v>412881</v>
      </c>
      <c r="D18" s="410">
        <v>359806</v>
      </c>
      <c r="E18" s="410">
        <v>391000</v>
      </c>
      <c r="F18" s="410">
        <v>259736</v>
      </c>
      <c r="G18" s="410">
        <v>340027</v>
      </c>
      <c r="H18" s="410">
        <v>418972</v>
      </c>
      <c r="I18" s="410">
        <v>400754</v>
      </c>
      <c r="J18" s="410">
        <v>382546</v>
      </c>
      <c r="K18" s="410">
        <v>382654</v>
      </c>
      <c r="L18" s="410">
        <v>392491</v>
      </c>
      <c r="M18" s="410">
        <v>380407</v>
      </c>
      <c r="N18" s="411">
        <v>52883.61</v>
      </c>
      <c r="O18" s="400">
        <f t="shared" si="0"/>
        <v>4670680.6100000003</v>
      </c>
    </row>
    <row r="19" spans="1:16" s="154" customFormat="1" x14ac:dyDescent="0.2">
      <c r="A19" s="397">
        <v>2020</v>
      </c>
      <c r="B19" s="398">
        <v>534561</v>
      </c>
      <c r="C19" s="407">
        <v>434143</v>
      </c>
      <c r="D19" s="407">
        <v>382072</v>
      </c>
      <c r="E19" s="407">
        <v>361711</v>
      </c>
      <c r="F19" s="407">
        <v>229901</v>
      </c>
      <c r="G19" s="407">
        <v>307301</v>
      </c>
      <c r="H19" s="407">
        <v>381636</v>
      </c>
      <c r="I19" s="407">
        <v>374175</v>
      </c>
      <c r="J19" s="407">
        <v>364793</v>
      </c>
      <c r="K19" s="407">
        <v>373689</v>
      </c>
      <c r="L19" s="407">
        <v>406747</v>
      </c>
      <c r="M19" s="407">
        <v>410078</v>
      </c>
      <c r="N19" s="408">
        <v>42332.87</v>
      </c>
      <c r="O19" s="400">
        <f t="shared" si="0"/>
        <v>4603139.87</v>
      </c>
    </row>
    <row r="20" spans="1:16" s="154" customFormat="1" x14ac:dyDescent="0.2">
      <c r="A20" s="397">
        <v>2021</v>
      </c>
      <c r="B20" s="398">
        <v>537308</v>
      </c>
      <c r="C20" s="407">
        <v>426407</v>
      </c>
      <c r="D20" s="407">
        <v>367089</v>
      </c>
      <c r="E20" s="407">
        <v>387705</v>
      </c>
      <c r="F20" s="407">
        <v>209433</v>
      </c>
      <c r="G20" s="407">
        <v>305353</v>
      </c>
      <c r="H20" s="407">
        <v>477701</v>
      </c>
      <c r="I20" s="407">
        <v>418240</v>
      </c>
      <c r="J20" s="407">
        <v>397189</v>
      </c>
      <c r="K20" s="407">
        <v>403507</v>
      </c>
      <c r="L20" s="407">
        <v>401111</v>
      </c>
      <c r="M20" s="407">
        <v>401234</v>
      </c>
      <c r="N20" s="408">
        <v>8319</v>
      </c>
      <c r="O20" s="400">
        <f>SUM(B20:N20)</f>
        <v>4740596</v>
      </c>
    </row>
    <row r="21" spans="1:16" s="154" customFormat="1" x14ac:dyDescent="0.2">
      <c r="A21" s="397">
        <v>2022</v>
      </c>
      <c r="B21" s="398">
        <f>SUM('[2]podielová daň'!C7)</f>
        <v>562527</v>
      </c>
      <c r="C21" s="407">
        <f>SUM('[2]podielová daň'!C8)</f>
        <v>483525</v>
      </c>
      <c r="D21" s="407">
        <f>SUM('[2]podielová daň'!C9)</f>
        <v>400941</v>
      </c>
      <c r="E21" s="407">
        <f>SUM('[2]podielová daň'!C11)</f>
        <v>426197</v>
      </c>
      <c r="F21" s="407">
        <f>SUM('[2]podielová daň'!C12)</f>
        <v>184599</v>
      </c>
      <c r="G21" s="407">
        <f>SUM('[2]podielová daň'!C13)</f>
        <v>375727</v>
      </c>
      <c r="H21" s="407">
        <f>SUM('[2]podielová daň'!C14)</f>
        <v>503412</v>
      </c>
      <c r="I21" s="407">
        <f>SUM('[2]podielová daň'!C15)</f>
        <v>429153</v>
      </c>
      <c r="J21" s="407">
        <f>SUM('[2]podielová daň'!C16)</f>
        <v>409147</v>
      </c>
      <c r="K21" s="407">
        <f>SUM('[2]podielová daň'!C17)</f>
        <v>447506</v>
      </c>
      <c r="L21" s="407">
        <f>SUM('[2]podielová daň'!C18)</f>
        <v>430377</v>
      </c>
      <c r="M21" s="407">
        <f>SUM('[2]podielová daň'!C19)</f>
        <v>413000</v>
      </c>
      <c r="N21" s="408">
        <f>SUM('[2]podielová daň'!C10)</f>
        <v>38424.81</v>
      </c>
      <c r="O21" s="400">
        <f>SUM(B21:N21)</f>
        <v>5104535.8099999996</v>
      </c>
    </row>
    <row r="22" spans="1:16" s="154" customFormat="1" ht="13.5" thickBot="1" x14ac:dyDescent="0.25">
      <c r="A22" s="412">
        <v>2023</v>
      </c>
      <c r="B22" s="413">
        <f>SUM('[3]podielová daň'!C7)</f>
        <v>624554</v>
      </c>
      <c r="C22" s="414">
        <f>SUM('[3]podielová daň'!C8)</f>
        <v>569266</v>
      </c>
      <c r="D22" s="414">
        <f>SUM('[3]podielová daň'!C9)</f>
        <v>425048</v>
      </c>
      <c r="E22" s="414">
        <f>SUM('[3]podielová daň'!C11)</f>
        <v>765353</v>
      </c>
      <c r="F22" s="414">
        <f>SUM('[3]podielová daň'!C12)</f>
        <v>126286</v>
      </c>
      <c r="G22" s="414">
        <f>SUM('[3]podielová daň'!C13)</f>
        <v>285431</v>
      </c>
      <c r="H22" s="414">
        <f>SUM('[3]podielová daň'!C14)</f>
        <v>484892</v>
      </c>
      <c r="I22" s="414">
        <f>SUM('[3]podielová daň'!C15)</f>
        <v>414220</v>
      </c>
      <c r="J22" s="414">
        <f>SUM('[3]podielová daň'!C16)</f>
        <v>399192</v>
      </c>
      <c r="K22" s="414">
        <f>SUM('[3]podielová daň'!C17)</f>
        <v>415614</v>
      </c>
      <c r="L22" s="414">
        <f>SUM('[3]podielová daň'!C18)</f>
        <v>423474</v>
      </c>
      <c r="M22" s="414">
        <f>SUM('[3]podielová daň'!C19)</f>
        <v>421397</v>
      </c>
      <c r="N22" s="415">
        <f>SUM('[3]podielová daň'!C10)</f>
        <v>30599.71</v>
      </c>
      <c r="O22" s="416">
        <f>SUM(B22:N22)</f>
        <v>5385326.71</v>
      </c>
    </row>
    <row r="23" spans="1:16" s="154" customFormat="1" ht="13.5" customHeight="1" x14ac:dyDescent="0.2">
      <c r="A23" s="417"/>
      <c r="B23" s="172"/>
      <c r="C23" s="172"/>
      <c r="D23" s="172"/>
      <c r="E23" s="172"/>
      <c r="F23" s="172"/>
      <c r="G23" s="172"/>
      <c r="H23" s="172"/>
      <c r="I23" s="172"/>
      <c r="J23" s="172"/>
      <c r="K23" s="172"/>
      <c r="L23" s="172"/>
      <c r="M23" s="172"/>
      <c r="N23" s="418"/>
    </row>
    <row r="24" spans="1:16" ht="13.5" thickBot="1" x14ac:dyDescent="0.25">
      <c r="A24" s="20"/>
      <c r="G24" s="197" t="s">
        <v>278</v>
      </c>
      <c r="H24" s="387"/>
      <c r="K24" s="19" t="s">
        <v>22</v>
      </c>
      <c r="P24" s="15"/>
    </row>
    <row r="25" spans="1:16" ht="13.5" thickBot="1" x14ac:dyDescent="0.25">
      <c r="A25" s="421" t="s">
        <v>22</v>
      </c>
      <c r="B25" s="422">
        <v>2010</v>
      </c>
      <c r="C25" s="422">
        <v>2011</v>
      </c>
      <c r="D25" s="422">
        <v>2012</v>
      </c>
      <c r="E25" s="422">
        <v>2013</v>
      </c>
      <c r="F25" s="422">
        <v>2014</v>
      </c>
      <c r="G25" s="422">
        <v>2015</v>
      </c>
      <c r="H25" s="422">
        <v>2016</v>
      </c>
      <c r="I25" s="422">
        <v>2017</v>
      </c>
      <c r="J25" s="422">
        <v>2018</v>
      </c>
      <c r="K25" s="422">
        <v>2019</v>
      </c>
      <c r="L25" s="422">
        <v>2020</v>
      </c>
      <c r="M25" s="422">
        <v>2021</v>
      </c>
      <c r="N25" s="422">
        <v>2022</v>
      </c>
      <c r="O25" s="422">
        <v>2023</v>
      </c>
      <c r="P25" s="5"/>
    </row>
    <row r="26" spans="1:16" s="18" customFormat="1" x14ac:dyDescent="0.2">
      <c r="A26" s="423">
        <v>1</v>
      </c>
      <c r="B26" s="424">
        <f>SUM(B9)</f>
        <v>290047</v>
      </c>
      <c r="C26" s="424">
        <f>SUM(B10)</f>
        <v>290050</v>
      </c>
      <c r="D26" s="424">
        <f>SUM(B11)</f>
        <v>308779</v>
      </c>
      <c r="E26" s="424">
        <f>SUM(B12)</f>
        <v>306268</v>
      </c>
      <c r="F26" s="424">
        <f>SUM(B13)</f>
        <v>297700</v>
      </c>
      <c r="G26" s="424">
        <f>SUM(B14)</f>
        <v>324518</v>
      </c>
      <c r="H26" s="424">
        <f>SUM(B15)</f>
        <v>369392</v>
      </c>
      <c r="I26" s="424">
        <f>SUM(B16)</f>
        <v>398183</v>
      </c>
      <c r="J26" s="424">
        <f>SUM(B17)</f>
        <v>440011</v>
      </c>
      <c r="K26" s="424">
        <f>SUM(B18)</f>
        <v>496523</v>
      </c>
      <c r="L26" s="424">
        <f>SUM(B19)</f>
        <v>534561</v>
      </c>
      <c r="M26" s="424">
        <f>SUM(B20)</f>
        <v>537308</v>
      </c>
      <c r="N26" s="424">
        <f>SUM(B21)</f>
        <v>562527</v>
      </c>
      <c r="O26" s="424">
        <f>SUM(B22)</f>
        <v>624554</v>
      </c>
    </row>
    <row r="27" spans="1:16" s="18" customFormat="1" x14ac:dyDescent="0.2">
      <c r="A27" s="425" t="s">
        <v>226</v>
      </c>
      <c r="B27" s="427">
        <f>SUM(B9:C9)</f>
        <v>517226</v>
      </c>
      <c r="C27" s="427">
        <f>SUM(B10:C10)</f>
        <v>539558</v>
      </c>
      <c r="D27" s="427">
        <f>SUM(B11:C11)</f>
        <v>525876</v>
      </c>
      <c r="E27" s="427">
        <f>SUM(B12:C12)</f>
        <v>562796</v>
      </c>
      <c r="F27" s="427">
        <f>SUM(C13:D13)</f>
        <v>475368</v>
      </c>
      <c r="G27" s="427">
        <f>SUM(B14:C14)</f>
        <v>608326</v>
      </c>
      <c r="H27" s="427">
        <v>681569</v>
      </c>
      <c r="I27" s="427">
        <f>SUM(B16:C16)</f>
        <v>748934</v>
      </c>
      <c r="J27" s="427">
        <f>SUM(B17:C17)</f>
        <v>806497</v>
      </c>
      <c r="K27" s="427">
        <f>SUM(B18:C18)</f>
        <v>909404</v>
      </c>
      <c r="L27" s="427">
        <f>SUM(B19:C19)</f>
        <v>968704</v>
      </c>
      <c r="M27" s="427">
        <f>SUM(B20:C20)</f>
        <v>963715</v>
      </c>
      <c r="N27" s="427">
        <f>SUM(B21:C21)</f>
        <v>1046052</v>
      </c>
      <c r="O27" s="427">
        <f>SUM(B22:C22)</f>
        <v>1193820</v>
      </c>
    </row>
    <row r="28" spans="1:16" s="18" customFormat="1" x14ac:dyDescent="0.2">
      <c r="A28" s="425" t="s">
        <v>227</v>
      </c>
      <c r="B28" s="427">
        <f>SUM(B9:D9)</f>
        <v>697223</v>
      </c>
      <c r="C28" s="427">
        <f>SUM(B10:D10)</f>
        <v>734306</v>
      </c>
      <c r="D28" s="424">
        <f>SUM(B11:D11)</f>
        <v>723493</v>
      </c>
      <c r="E28" s="424">
        <f>SUM(B12:D12)</f>
        <v>763073</v>
      </c>
      <c r="F28" s="424">
        <f>SUM(B13:D13)</f>
        <v>773068</v>
      </c>
      <c r="G28" s="424">
        <f>SUM(B14:D14)</f>
        <v>841048</v>
      </c>
      <c r="H28" s="424">
        <v>945207</v>
      </c>
      <c r="I28" s="424">
        <f>SUM(B16:D16)</f>
        <v>1032280</v>
      </c>
      <c r="J28" s="424">
        <f>SUM(B17:D17)</f>
        <v>1132492</v>
      </c>
      <c r="K28" s="424">
        <f>SUM(B18:D18)</f>
        <v>1269210</v>
      </c>
      <c r="L28" s="424">
        <f>SUM(B19:D19)</f>
        <v>1350776</v>
      </c>
      <c r="M28" s="424">
        <f>SUM(B20:D20)</f>
        <v>1330804</v>
      </c>
      <c r="N28" s="424">
        <f>SUM(B21:D21)</f>
        <v>1446993</v>
      </c>
      <c r="O28" s="424">
        <f>SUM(B22:D22)</f>
        <v>1618868</v>
      </c>
    </row>
    <row r="29" spans="1:16" s="18" customFormat="1" x14ac:dyDescent="0.2">
      <c r="A29" s="425" t="s">
        <v>228</v>
      </c>
      <c r="B29" s="427">
        <f>SUM(B9:E9)</f>
        <v>940696</v>
      </c>
      <c r="C29" s="427">
        <f>SUM(B10:E10)</f>
        <v>992023</v>
      </c>
      <c r="D29" s="427">
        <f>SUM(B11:E11)</f>
        <v>960367</v>
      </c>
      <c r="E29" s="427">
        <f>SUM(B12:E12)</f>
        <v>998620</v>
      </c>
      <c r="F29" s="427">
        <f>SUM(B13:E13)</f>
        <v>1037620</v>
      </c>
      <c r="G29" s="427">
        <f>SUM(B14:E14)</f>
        <v>1139730</v>
      </c>
      <c r="H29" s="427">
        <v>1272435</v>
      </c>
      <c r="I29" s="424">
        <f>SUM(B16:E16)</f>
        <v>1376103</v>
      </c>
      <c r="J29" s="424">
        <f>SUM(B17:E17)</f>
        <v>1470837</v>
      </c>
      <c r="K29" s="424">
        <f>SUM(B18:E18)</f>
        <v>1660210</v>
      </c>
      <c r="L29" s="424">
        <f>SUM(B19:E19)</f>
        <v>1712487</v>
      </c>
      <c r="M29" s="424">
        <f>SUM(B20:E20)</f>
        <v>1718509</v>
      </c>
      <c r="N29" s="424">
        <f>SUM(B21:E21)</f>
        <v>1873190</v>
      </c>
      <c r="O29" s="424">
        <f>SUM(B22:E22)</f>
        <v>2384221</v>
      </c>
    </row>
    <row r="30" spans="1:16" s="18" customFormat="1" x14ac:dyDescent="0.2">
      <c r="A30" s="425" t="s">
        <v>229</v>
      </c>
      <c r="B30" s="427">
        <f>SUM(B9:F9)</f>
        <v>1009159</v>
      </c>
      <c r="C30" s="427">
        <f>SUM(B10:F10)</f>
        <v>1088105</v>
      </c>
      <c r="D30" s="424">
        <f>SUM(B11:F11)</f>
        <v>1170237</v>
      </c>
      <c r="E30" s="424">
        <f>SUM(B12:F12)</f>
        <v>1151963</v>
      </c>
      <c r="F30" s="424">
        <f>SUM(B13:F13)</f>
        <v>1175800</v>
      </c>
      <c r="G30" s="424">
        <f>SUM(B14:F14)</f>
        <v>1323393</v>
      </c>
      <c r="H30" s="424">
        <v>1417035</v>
      </c>
      <c r="I30" s="424">
        <f>SUM(B16:F16)</f>
        <v>1537762</v>
      </c>
      <c r="J30" s="424">
        <f>SUM(B17:F17)</f>
        <v>1679646</v>
      </c>
      <c r="K30" s="424">
        <f>SUM(B18:F18)</f>
        <v>1919946</v>
      </c>
      <c r="L30" s="424">
        <f>SUM(B19:F19)</f>
        <v>1942388</v>
      </c>
      <c r="M30" s="424">
        <f>SUM(B20:F20)</f>
        <v>1927942</v>
      </c>
      <c r="N30" s="424">
        <f>SUM(B21:F21)</f>
        <v>2057789</v>
      </c>
      <c r="O30" s="424">
        <f>SUM(B22:F22)</f>
        <v>2510507</v>
      </c>
    </row>
    <row r="31" spans="1:16" s="18" customFormat="1" x14ac:dyDescent="0.2">
      <c r="A31" s="425" t="s">
        <v>230</v>
      </c>
      <c r="B31" s="427">
        <f>SUM(B9:G9)</f>
        <v>1038673</v>
      </c>
      <c r="C31" s="427">
        <f>SUM(B10:G10)</f>
        <v>1168973</v>
      </c>
      <c r="D31" s="427">
        <f>SUM(B11:G11)</f>
        <v>1233499</v>
      </c>
      <c r="E31" s="427">
        <f>SUM(B12:G12)</f>
        <v>1283013</v>
      </c>
      <c r="F31" s="427">
        <f>SUM(B13:G13)</f>
        <v>1331701</v>
      </c>
      <c r="G31" s="424">
        <f>SUM(B14:G14)</f>
        <v>1476361</v>
      </c>
      <c r="H31" s="424">
        <v>1673776</v>
      </c>
      <c r="I31" s="424">
        <f>SUM(B16:G16)</f>
        <v>1794436</v>
      </c>
      <c r="J31" s="424">
        <f>SUM(B17:G17)</f>
        <v>1986720</v>
      </c>
      <c r="K31" s="424">
        <f>SUM(B18:G18)</f>
        <v>2259973</v>
      </c>
      <c r="L31" s="424">
        <f>SUM(B19:G19)</f>
        <v>2249689</v>
      </c>
      <c r="M31" s="424">
        <f>SUM(B20:G20)</f>
        <v>2233295</v>
      </c>
      <c r="N31" s="424">
        <f>SUM(B21:G21)</f>
        <v>2433516</v>
      </c>
      <c r="O31" s="424">
        <f>SUM(B22:G22)</f>
        <v>2795938</v>
      </c>
    </row>
    <row r="32" spans="1:16" s="18" customFormat="1" x14ac:dyDescent="0.2">
      <c r="A32" s="425" t="s">
        <v>231</v>
      </c>
      <c r="B32" s="427">
        <f>SUM(B9:H9)</f>
        <v>1227048</v>
      </c>
      <c r="C32" s="427">
        <f>SUM(B10:H10)</f>
        <v>1389346</v>
      </c>
      <c r="D32" s="427">
        <f>SUM(B11:H11)</f>
        <v>1460604</v>
      </c>
      <c r="E32" s="427">
        <f>SUM(B12:H12)</f>
        <v>1491721</v>
      </c>
      <c r="F32" s="427">
        <f>SUM(B13:H13)</f>
        <v>1572976</v>
      </c>
      <c r="G32" s="427">
        <f>SUM(B14:H14)</f>
        <v>1745545</v>
      </c>
      <c r="H32" s="427">
        <v>1978503</v>
      </c>
      <c r="I32" s="427">
        <f>SUM(B16:H16)</f>
        <v>2123375</v>
      </c>
      <c r="J32" s="427">
        <f>SUM(B17:H17)</f>
        <v>2366216</v>
      </c>
      <c r="K32" s="427">
        <f>SUM(B18:H18)</f>
        <v>2678945</v>
      </c>
      <c r="L32" s="427">
        <f>SUM(B19:H19)</f>
        <v>2631325</v>
      </c>
      <c r="M32" s="427">
        <f>SUM(B20:H20)</f>
        <v>2710996</v>
      </c>
      <c r="N32" s="427">
        <f>SUM(B21:H21)</f>
        <v>2936928</v>
      </c>
      <c r="O32" s="424">
        <f>SUM(B22:H22)</f>
        <v>3280830</v>
      </c>
    </row>
    <row r="33" spans="1:20" s="18" customFormat="1" x14ac:dyDescent="0.2">
      <c r="A33" s="425" t="s">
        <v>232</v>
      </c>
      <c r="B33" s="427">
        <f>SUM(B9:I9)</f>
        <v>1436998</v>
      </c>
      <c r="C33" s="427">
        <f>SUM(B10:I10)</f>
        <v>1616979</v>
      </c>
      <c r="D33" s="427">
        <f>SUM(B11:I11)</f>
        <v>1682283</v>
      </c>
      <c r="E33" s="427">
        <f>SUM(B12:I12)</f>
        <v>1706779</v>
      </c>
      <c r="F33" s="427">
        <f>SUM(B13:I13)</f>
        <v>1811035</v>
      </c>
      <c r="G33" s="427">
        <f>SUM(B14:I14)</f>
        <v>2015411</v>
      </c>
      <c r="H33" s="427">
        <v>2269308</v>
      </c>
      <c r="I33" s="427">
        <f>SUM(B16:I16)</f>
        <v>2452376</v>
      </c>
      <c r="J33" s="427">
        <f>SUM(B17:I17)</f>
        <v>2733242</v>
      </c>
      <c r="K33" s="427">
        <f>SUM(B18:I18)</f>
        <v>3079699</v>
      </c>
      <c r="L33" s="427">
        <f>SUM(B19:I19)</f>
        <v>3005500</v>
      </c>
      <c r="M33" s="427">
        <f>SUM(B20:I20)</f>
        <v>3129236</v>
      </c>
      <c r="N33" s="427">
        <f>SUM(B21:I21)</f>
        <v>3366081</v>
      </c>
      <c r="O33" s="424">
        <f>SUM(B22:I22)</f>
        <v>3695050</v>
      </c>
    </row>
    <row r="34" spans="1:20" s="18" customFormat="1" x14ac:dyDescent="0.2">
      <c r="A34" s="425" t="s">
        <v>233</v>
      </c>
      <c r="B34" s="427">
        <f>SUM(B9:J9)</f>
        <v>1630664</v>
      </c>
      <c r="C34" s="427">
        <f>SUM(B10:J10)</f>
        <v>1833791</v>
      </c>
      <c r="D34" s="427">
        <f>SUM(B11:K11)</f>
        <v>2110662</v>
      </c>
      <c r="E34" s="427">
        <f>SUM(B12:J12)</f>
        <v>1918690</v>
      </c>
      <c r="F34" s="427">
        <f>SUM(B13:J13)</f>
        <v>2033573</v>
      </c>
      <c r="G34" s="427">
        <f>SUM(B14:J14)</f>
        <v>2264501</v>
      </c>
      <c r="H34" s="427">
        <v>2543037</v>
      </c>
      <c r="I34" s="427">
        <f>SUM(B16:J16)</f>
        <v>2754218</v>
      </c>
      <c r="J34" s="427">
        <f>SUM(B17:J17)</f>
        <v>3086066</v>
      </c>
      <c r="K34" s="427">
        <f>SUM(B18:J18)</f>
        <v>3462245</v>
      </c>
      <c r="L34" s="427">
        <f>SUM(B19:J19)</f>
        <v>3370293</v>
      </c>
      <c r="M34" s="427">
        <f>SUM(B20:J20)</f>
        <v>3526425</v>
      </c>
      <c r="N34" s="427">
        <f>SUM(B21:J21)</f>
        <v>3775228</v>
      </c>
      <c r="O34" s="427">
        <f>SUM(B22:J22)</f>
        <v>4094242</v>
      </c>
    </row>
    <row r="35" spans="1:20" s="18" customFormat="1" x14ac:dyDescent="0.2">
      <c r="A35" s="425" t="s">
        <v>234</v>
      </c>
      <c r="B35" s="427">
        <f>SUM(B9:K9)</f>
        <v>1826313</v>
      </c>
      <c r="C35" s="427">
        <f>SUM(B10:K10)</f>
        <v>2059005</v>
      </c>
      <c r="D35" s="427">
        <f>SUM(B11:K11)</f>
        <v>2110662</v>
      </c>
      <c r="E35" s="427">
        <f>SUM(B12:K12)</f>
        <v>2128485</v>
      </c>
      <c r="F35" s="427">
        <f>SUM(B13:K13)</f>
        <v>2258228</v>
      </c>
      <c r="G35" s="427">
        <f>SUM(B14:K14)</f>
        <v>2513660</v>
      </c>
      <c r="H35" s="427">
        <v>2827218</v>
      </c>
      <c r="I35" s="427">
        <f>SUM(B16:K16)</f>
        <v>3065285</v>
      </c>
      <c r="J35" s="427">
        <f>SUM(B17:K17)</f>
        <v>3436080</v>
      </c>
      <c r="K35" s="427">
        <f>SUM(B18:K18)</f>
        <v>3844899</v>
      </c>
      <c r="L35" s="427">
        <f>SUM(B19:K19)</f>
        <v>3743982</v>
      </c>
      <c r="M35" s="427">
        <f>SUM(B20:K20)</f>
        <v>3929932</v>
      </c>
      <c r="N35" s="427">
        <f>SUM(B21:K21)</f>
        <v>4222734</v>
      </c>
      <c r="O35" s="427">
        <f>SUM(B22:K22)</f>
        <v>4509856</v>
      </c>
    </row>
    <row r="36" spans="1:20" s="18" customFormat="1" x14ac:dyDescent="0.2">
      <c r="A36" s="425" t="s">
        <v>235</v>
      </c>
      <c r="B36" s="427">
        <f>SUM(B9:L9)</f>
        <v>2029502</v>
      </c>
      <c r="C36" s="427">
        <f>SUM(B10:L10)</f>
        <v>2288261</v>
      </c>
      <c r="D36" s="427">
        <f>SUM(B11:L11)</f>
        <v>2320587</v>
      </c>
      <c r="E36" s="427">
        <f>SUM(B12:L12)</f>
        <v>2343052</v>
      </c>
      <c r="F36" s="427">
        <f>SUM(B13:L13)</f>
        <v>2489565</v>
      </c>
      <c r="G36" s="427">
        <f>SUM(B14:L14)</f>
        <v>2765822</v>
      </c>
      <c r="H36" s="427">
        <v>3112635</v>
      </c>
      <c r="I36" s="427">
        <f>SUM(B16:L16)</f>
        <v>3379665</v>
      </c>
      <c r="J36" s="427">
        <f>SUM(B17:L17)</f>
        <v>3785938</v>
      </c>
      <c r="K36" s="427">
        <f>SUM(B18:L18)</f>
        <v>4237390</v>
      </c>
      <c r="L36" s="427">
        <f>SUM(B19:L19)</f>
        <v>4150729</v>
      </c>
      <c r="M36" s="427">
        <f>SUM(B20:L20)</f>
        <v>4331043</v>
      </c>
      <c r="N36" s="427">
        <f>SUM(B21:L21)</f>
        <v>4653111</v>
      </c>
      <c r="O36" s="427">
        <f>SUM(B22:L22)</f>
        <v>4933330</v>
      </c>
    </row>
    <row r="37" spans="1:20" s="18" customFormat="1" x14ac:dyDescent="0.2">
      <c r="A37" s="425" t="s">
        <v>236</v>
      </c>
      <c r="B37" s="427">
        <f>SUM(B9:M9)</f>
        <v>2229139</v>
      </c>
      <c r="C37" s="427">
        <f>SUM(B10:M10)</f>
        <v>2505883</v>
      </c>
      <c r="D37" s="427">
        <f>SUM(B11:M11)</f>
        <v>2532825</v>
      </c>
      <c r="E37" s="427">
        <f>SUM(B12:M12)</f>
        <v>2553896</v>
      </c>
      <c r="F37" s="427">
        <f>SUM(B13:M13)</f>
        <v>2716955</v>
      </c>
      <c r="G37" s="427">
        <f>SUM(B14:M14)</f>
        <v>3026835</v>
      </c>
      <c r="H37" s="427">
        <v>3399967</v>
      </c>
      <c r="I37" s="427">
        <f>SUM(B16:M16)</f>
        <v>3694117</v>
      </c>
      <c r="J37" s="427">
        <f>SUM(B17:M17)</f>
        <v>4150034</v>
      </c>
      <c r="K37" s="427">
        <f>SUM(B18:M18)</f>
        <v>4617797</v>
      </c>
      <c r="L37" s="427">
        <f>SUM(B19:M19)</f>
        <v>4560807</v>
      </c>
      <c r="M37" s="427">
        <f>SUM(B20:M20)</f>
        <v>4732277</v>
      </c>
      <c r="N37" s="427">
        <f>SUM(B21:L21)</f>
        <v>4653111</v>
      </c>
      <c r="O37" s="427">
        <f>SUM(B22:M22)</f>
        <v>5354727</v>
      </c>
    </row>
    <row r="38" spans="1:20" s="18" customFormat="1" ht="13.5" thickBot="1" x14ac:dyDescent="0.25">
      <c r="A38" s="869" t="s">
        <v>237</v>
      </c>
      <c r="B38" s="870">
        <f>SUM(B9:N9)</f>
        <v>2158584.87</v>
      </c>
      <c r="C38" s="870">
        <f>SUM(B10:N10)</f>
        <v>2513968.98</v>
      </c>
      <c r="D38" s="870">
        <f>SUM(B11:N11)</f>
        <v>2552757.9300000002</v>
      </c>
      <c r="E38" s="870">
        <f>SUM(B12:N12)</f>
        <v>2576316.8199999998</v>
      </c>
      <c r="F38" s="870">
        <f>SUM(B13:N13)</f>
        <v>2705039.1</v>
      </c>
      <c r="G38" s="870">
        <f>SUM(B14:N14)</f>
        <v>3046823.42</v>
      </c>
      <c r="H38" s="870">
        <v>3439253.3</v>
      </c>
      <c r="I38" s="870">
        <f>SUM(B16:N16)</f>
        <v>3720796.11</v>
      </c>
      <c r="J38" s="870">
        <f>SUM(B17:N17)</f>
        <v>4186935.95</v>
      </c>
      <c r="K38" s="870">
        <f>SUM(B18:N18)</f>
        <v>4670680.6100000003</v>
      </c>
      <c r="L38" s="870">
        <f>SUM(B19:N19)</f>
        <v>4603139.87</v>
      </c>
      <c r="M38" s="870">
        <f>SUM(B20:N20)</f>
        <v>4740596</v>
      </c>
      <c r="N38" s="870">
        <f>SUM(B21:N21)</f>
        <v>5104535.8099999996</v>
      </c>
      <c r="O38" s="870">
        <f>SUM(B22:N22)</f>
        <v>5385326.71</v>
      </c>
    </row>
    <row r="39" spans="1:20" s="154" customFormat="1" x14ac:dyDescent="0.2">
      <c r="A39" s="172"/>
      <c r="B39" s="172"/>
      <c r="C39" s="172"/>
      <c r="D39" s="172"/>
      <c r="E39" s="172"/>
      <c r="F39" s="172"/>
      <c r="G39" s="172"/>
      <c r="H39" s="172"/>
      <c r="I39" s="172"/>
      <c r="J39" s="172"/>
      <c r="K39" s="172"/>
      <c r="L39" s="172"/>
      <c r="M39" s="172"/>
      <c r="N39" s="172"/>
      <c r="O39" s="190"/>
    </row>
    <row r="40" spans="1:20" ht="20.100000000000001" customHeight="1" x14ac:dyDescent="0.25">
      <c r="A40" s="1334" t="s">
        <v>452</v>
      </c>
      <c r="B40" s="1334"/>
      <c r="C40" s="1334"/>
      <c r="D40" s="1334"/>
      <c r="E40" s="1334"/>
      <c r="F40" s="1334"/>
      <c r="G40" s="1334"/>
      <c r="H40" s="1334"/>
    </row>
    <row r="41" spans="1:20" ht="20.100000000000001" customHeight="1" thickBot="1" x14ac:dyDescent="0.3">
      <c r="A41" s="1335" t="s">
        <v>238</v>
      </c>
      <c r="B41" s="1336"/>
      <c r="C41" s="1336"/>
      <c r="D41" s="1336"/>
      <c r="E41" s="1336"/>
      <c r="F41" s="1336"/>
      <c r="G41" s="1336"/>
      <c r="H41" s="1336"/>
      <c r="O41" s="19"/>
      <c r="P41" s="19"/>
      <c r="Q41" s="19"/>
      <c r="R41" s="19"/>
      <c r="S41" s="17"/>
      <c r="T41" s="154"/>
    </row>
    <row r="42" spans="1:20" ht="13.5" thickBot="1" x14ac:dyDescent="0.25">
      <c r="A42" s="421" t="s">
        <v>239</v>
      </c>
      <c r="B42" s="422">
        <v>2010</v>
      </c>
      <c r="C42" s="422">
        <v>2011</v>
      </c>
      <c r="D42" s="422">
        <v>2012</v>
      </c>
      <c r="E42" s="422">
        <v>2013</v>
      </c>
      <c r="F42" s="422">
        <v>2014</v>
      </c>
      <c r="G42" s="422">
        <v>2015</v>
      </c>
      <c r="H42" s="422">
        <v>2016</v>
      </c>
      <c r="I42" s="422">
        <v>2017</v>
      </c>
      <c r="J42" s="422">
        <v>2018</v>
      </c>
      <c r="K42" s="422">
        <v>2019</v>
      </c>
      <c r="L42" s="422">
        <v>2020</v>
      </c>
      <c r="M42" s="422">
        <v>2021</v>
      </c>
      <c r="N42" s="422">
        <v>2022</v>
      </c>
      <c r="O42" s="422">
        <v>2023</v>
      </c>
      <c r="P42" s="5"/>
    </row>
    <row r="43" spans="1:20" s="18" customFormat="1" x14ac:dyDescent="0.2">
      <c r="A43" s="423">
        <v>1</v>
      </c>
      <c r="B43" s="424">
        <f>SUM(B9+N9)</f>
        <v>219492.87</v>
      </c>
      <c r="C43" s="424">
        <f>SUM(B10+N10)</f>
        <v>298135.98</v>
      </c>
      <c r="D43" s="424">
        <f>SUM(B11+N11)</f>
        <v>328711.93</v>
      </c>
      <c r="E43" s="424">
        <f>SUM(B12+N12)</f>
        <v>328688.82</v>
      </c>
      <c r="F43" s="424">
        <f>SUM(B13+N13)</f>
        <v>285784.09999999998</v>
      </c>
      <c r="G43" s="424">
        <f>SUM(B14+N14)</f>
        <v>344506.42</v>
      </c>
      <c r="H43" s="424">
        <f>SUM(B15+N15)</f>
        <v>408678.3</v>
      </c>
      <c r="I43" s="424">
        <f>SUM(B16)</f>
        <v>398183</v>
      </c>
      <c r="J43" s="424">
        <f>SUM(B17)</f>
        <v>440011</v>
      </c>
      <c r="K43" s="424">
        <f>SUM(B18)</f>
        <v>496523</v>
      </c>
      <c r="L43" s="424">
        <f>SUM(B19)</f>
        <v>534561</v>
      </c>
      <c r="M43" s="424">
        <f>SUM(B20)</f>
        <v>537308</v>
      </c>
      <c r="N43" s="424">
        <f>SUM(B21)</f>
        <v>562527</v>
      </c>
      <c r="O43" s="424">
        <f>SUM(B22)</f>
        <v>624554</v>
      </c>
    </row>
    <row r="44" spans="1:20" s="18" customFormat="1" x14ac:dyDescent="0.2">
      <c r="A44" s="425" t="s">
        <v>226</v>
      </c>
      <c r="B44" s="427">
        <f>SUM(B9+C9+N9)</f>
        <v>446671.87</v>
      </c>
      <c r="C44" s="427">
        <f>SUM(B10+C10+N10)</f>
        <v>547643.98</v>
      </c>
      <c r="D44" s="427">
        <f>SUM(B11+C11+N11)</f>
        <v>545808.93000000005</v>
      </c>
      <c r="E44" s="427">
        <f>SUM(B12+C12+N12)</f>
        <v>585216.81999999995</v>
      </c>
      <c r="F44" s="427">
        <f>SUM(B13+C13+N13)</f>
        <v>544631.1</v>
      </c>
      <c r="G44" s="427">
        <f>SUM(B14+C14+N14)</f>
        <v>628314.42000000004</v>
      </c>
      <c r="H44" s="427">
        <f>SUM(B15+C15+N15)</f>
        <v>720855.3</v>
      </c>
      <c r="I44" s="427">
        <f>SUM(B16+C16+N16)</f>
        <v>775613.11</v>
      </c>
      <c r="J44" s="427">
        <f>SUM(B17+C17+N17)</f>
        <v>843398.95</v>
      </c>
      <c r="K44" s="427">
        <f>SUM(B18+C18+N18)</f>
        <v>962287.61</v>
      </c>
      <c r="L44" s="427">
        <f>SUM(B19+C19+N19)</f>
        <v>1011036.87</v>
      </c>
      <c r="M44" s="427">
        <f>SUM(B20+C20+N20)</f>
        <v>972034</v>
      </c>
      <c r="N44" s="427">
        <f>SUM(B21+C21+N21)</f>
        <v>1084476.81</v>
      </c>
      <c r="O44" s="427">
        <f>SUM(B22:C22)</f>
        <v>1193820</v>
      </c>
    </row>
    <row r="45" spans="1:20" s="18" customFormat="1" x14ac:dyDescent="0.2">
      <c r="A45" s="425" t="s">
        <v>227</v>
      </c>
      <c r="B45" s="427">
        <f>SUM(B9+C9+D9+N9)</f>
        <v>626668.87</v>
      </c>
      <c r="C45" s="427">
        <f>SUM(B10+C10+D10+N10)</f>
        <v>742391.98</v>
      </c>
      <c r="D45" s="427">
        <f>SUM(B11+C11+D11+N11)</f>
        <v>743425.93</v>
      </c>
      <c r="E45" s="427">
        <f>SUM(B12+C12+D12+N12)</f>
        <v>785493.82</v>
      </c>
      <c r="F45" s="427">
        <f>SUM(B13+C13+D13+N13)</f>
        <v>761152.1</v>
      </c>
      <c r="G45" s="427">
        <f>SUM(B14+C14+D14+N14)</f>
        <v>861036.42</v>
      </c>
      <c r="H45" s="427">
        <v>984493.3</v>
      </c>
      <c r="I45" s="427">
        <f>SUM(B16+C16+D16+N16)</f>
        <v>1058959.1100000001</v>
      </c>
      <c r="J45" s="427">
        <f>SUM(B17+C17+D17+N17)</f>
        <v>1169393.95</v>
      </c>
      <c r="K45" s="427">
        <f>SUM(B18+C18+D18+N18)</f>
        <v>1322093.6100000001</v>
      </c>
      <c r="L45" s="427">
        <f>SUM(B19+C19+D19+N19)</f>
        <v>1393108.87</v>
      </c>
      <c r="M45" s="427">
        <f>SUM(B20+C20+D20+N20)</f>
        <v>1339123</v>
      </c>
      <c r="N45" s="427">
        <f>SUM(B21+C21+D21+N21)</f>
        <v>1485417.81</v>
      </c>
      <c r="O45" s="427">
        <f>SUM(B22+C22+D22+N22)</f>
        <v>1649467.71</v>
      </c>
    </row>
    <row r="46" spans="1:20" s="18" customFormat="1" x14ac:dyDescent="0.2">
      <c r="A46" s="425" t="s">
        <v>228</v>
      </c>
      <c r="B46" s="427">
        <f>SUM(B9+C9+D9+E9+N9)</f>
        <v>870141.87</v>
      </c>
      <c r="C46" s="427">
        <f>SUM(B10+C10+D10+E10+N10)</f>
        <v>1000108.98</v>
      </c>
      <c r="D46" s="427">
        <f>SUM(B11+C11+D11+E11+N11)</f>
        <v>980299.93</v>
      </c>
      <c r="E46" s="427">
        <f>SUM(B12+C12+D12+E12+N12)</f>
        <v>1021040.82</v>
      </c>
      <c r="F46" s="427">
        <f>SUM(B13+C13+D13+E13+N13)</f>
        <v>1025704.1</v>
      </c>
      <c r="G46" s="427">
        <f>SUM(B14+C14+D14+E14+N14)</f>
        <v>1159718.42</v>
      </c>
      <c r="H46" s="427">
        <v>1311721.3</v>
      </c>
      <c r="I46" s="427">
        <f>SUM(B16+C16+D16+E16+N16)</f>
        <v>1402782.11</v>
      </c>
      <c r="J46" s="427">
        <f>SUM(B17+C17+D17+E17+N17)</f>
        <v>1507738.95</v>
      </c>
      <c r="K46" s="427">
        <f>SUM(B18+C18+D18+E18+N18)</f>
        <v>1713093.61</v>
      </c>
      <c r="L46" s="427">
        <f>SUM(B19+C19+D19+E19+N19)</f>
        <v>1754819.87</v>
      </c>
      <c r="M46" s="427">
        <f>SUM(B20+C20+D20+E20+N20)</f>
        <v>1726828</v>
      </c>
      <c r="N46" s="427">
        <f>SUM(B21+C21+D21+E21+N21)</f>
        <v>1911614.81</v>
      </c>
      <c r="O46" s="427">
        <f>SUM(B22+C22+D22+E22+N22)</f>
        <v>2414820.71</v>
      </c>
    </row>
    <row r="47" spans="1:20" s="18" customFormat="1" x14ac:dyDescent="0.2">
      <c r="A47" s="425" t="s">
        <v>229</v>
      </c>
      <c r="B47" s="427">
        <f>SUM(B9+C9+D9+E9+F9+N9)</f>
        <v>938604.87</v>
      </c>
      <c r="C47" s="427">
        <f>SUM(B10+C10+D10+E10+F10+N10)</f>
        <v>1096190.98</v>
      </c>
      <c r="D47" s="427">
        <f>SUM(B11+C11+D11+E11+F11+N11)</f>
        <v>1190169.93</v>
      </c>
      <c r="E47" s="427">
        <f>SUM(B12+C12+D12+E12+F12+N12)</f>
        <v>1174383.82</v>
      </c>
      <c r="F47" s="427">
        <f>SUM(B13+C13+D13+E13+F13+N13)</f>
        <v>1163884.1000000001</v>
      </c>
      <c r="G47" s="427">
        <f>SUM(B14+C14+D14+E14+F14+N14)</f>
        <v>1343381.42</v>
      </c>
      <c r="H47" s="427">
        <v>1456321.3</v>
      </c>
      <c r="I47" s="427">
        <f>SUM(B16+C16+D16+E16+F16+N16)</f>
        <v>1564441.11</v>
      </c>
      <c r="J47" s="427">
        <f>SUM(B17+C17+D17+E17+F17+N17)</f>
        <v>1716547.95</v>
      </c>
      <c r="K47" s="427">
        <f>SUM(B18+C18+D18+E18+F18+N18)</f>
        <v>1972829.61</v>
      </c>
      <c r="L47" s="427">
        <f>SUM(B19+C19+D19+E19+F19+N19)</f>
        <v>1984720.87</v>
      </c>
      <c r="M47" s="427">
        <f>SUM(B20+C20+D20+E20+F20+N20)</f>
        <v>1936261</v>
      </c>
      <c r="N47" s="427">
        <f>SUM(B21+C21+D21+E21+F21+N21)</f>
        <v>2096213.81</v>
      </c>
      <c r="O47" s="427">
        <f>SUM(B22+C22+D22+E22+F22+N22)</f>
        <v>2541106.71</v>
      </c>
    </row>
    <row r="48" spans="1:20" s="18" customFormat="1" x14ac:dyDescent="0.2">
      <c r="A48" s="425" t="s">
        <v>230</v>
      </c>
      <c r="B48" s="424">
        <f>SUM(B9+C9+D9+E9+F9+G9+N9)</f>
        <v>968118.87</v>
      </c>
      <c r="C48" s="424">
        <f>SUM(B10+C10+D10+E10+F10+G10+N10)</f>
        <v>1177058.98</v>
      </c>
      <c r="D48" s="424">
        <f>SUM(B11+C11+D11+E11+F11+G11+N11)</f>
        <v>1253431.93</v>
      </c>
      <c r="E48" s="424">
        <f>SUM(B12+C12+D12+E12+F12+G12+N12)</f>
        <v>1305433.82</v>
      </c>
      <c r="F48" s="427">
        <f>SUM(B13+C13+D13+E13+F13+G13+N13)</f>
        <v>1319785.1000000001</v>
      </c>
      <c r="G48" s="427">
        <f>SUM(B14+C14+D14+E14+F14+G14+N14)</f>
        <v>1496349.42</v>
      </c>
      <c r="H48" s="427">
        <v>1713062.3</v>
      </c>
      <c r="I48" s="427">
        <f>SUM(B16+C16+D16+E16+F16+G16+N16)</f>
        <v>1821115.11</v>
      </c>
      <c r="J48" s="427">
        <f>SUM(B17+C17+D17+E17+F17+G17+N17)</f>
        <v>2023621.95</v>
      </c>
      <c r="K48" s="427">
        <f>SUM(B18+C18+D18+E18+F18+G18+N18)</f>
        <v>2312856.61</v>
      </c>
      <c r="L48" s="427">
        <f>SUM(B19+C19+D19+E19+F19+G19+N19)</f>
        <v>2292021.87</v>
      </c>
      <c r="M48" s="427">
        <f>SUM(B20+C20+D20+E20+F20+G20+N20)</f>
        <v>2241614</v>
      </c>
      <c r="N48" s="427">
        <f>SUM(B21+C21+D21+E21+F21+G21+N21)</f>
        <v>2471940.81</v>
      </c>
      <c r="O48" s="427">
        <f>SUM(B22+C22+D22+E22+F22+G22+N22)</f>
        <v>2826537.71</v>
      </c>
    </row>
    <row r="49" spans="1:15" s="18" customFormat="1" x14ac:dyDescent="0.2">
      <c r="A49" s="425" t="s">
        <v>231</v>
      </c>
      <c r="B49" s="424">
        <f>SUM(B9+C9+D9+E9+F9+G9+H9+N9)</f>
        <v>1156493.8700000001</v>
      </c>
      <c r="C49" s="424">
        <f>SUM(B10+C10+D10+E10+F10+G10+H10+N10)</f>
        <v>1397431.98</v>
      </c>
      <c r="D49" s="424">
        <f>SUM(B11+C11+D11+E11+F11+G11+H11+N11)</f>
        <v>1480536.93</v>
      </c>
      <c r="E49" s="424">
        <f>SUM(B12+C12+D12+E12+F12+G12+H12+N12)</f>
        <v>1514141.82</v>
      </c>
      <c r="F49" s="424">
        <f>SUM(B13+C13+D13+E13+F13+G13+H13+N13)</f>
        <v>1561060.1</v>
      </c>
      <c r="G49" s="424">
        <f>SUM(B14+C14+D14+E14+F14+G14+H14+N14)</f>
        <v>1765533.42</v>
      </c>
      <c r="H49" s="424">
        <v>2017789.3</v>
      </c>
      <c r="I49" s="424">
        <f>SUM(B16+C16+D16+E16+F16+G16+H16+N16)</f>
        <v>2150054.11</v>
      </c>
      <c r="J49" s="424">
        <f>SUM(B17+C17+D17+E17+F17+G17+H17+N17)</f>
        <v>2403117.9500000002</v>
      </c>
      <c r="K49" s="424">
        <f>SUM(B18+C18+D18+E18+F18+G18+H18+N18)</f>
        <v>2731828.61</v>
      </c>
      <c r="L49" s="424">
        <f>SUM(B19+C19+D19+E19+F19+G19+H19+N19)</f>
        <v>2673657.87</v>
      </c>
      <c r="M49" s="424">
        <f>SUM(B20+C20+D20+E20+F20+G20+H20+N20)</f>
        <v>2719315</v>
      </c>
      <c r="N49" s="424">
        <f>SUM(B21+C21+D21+E21+F21+G21+H21+N21)</f>
        <v>2975352.81</v>
      </c>
      <c r="O49" s="424">
        <f>SUM(B22+C22+D22+E22+F22+G22+H22+N22)</f>
        <v>3311429.71</v>
      </c>
    </row>
    <row r="50" spans="1:15" s="18" customFormat="1" x14ac:dyDescent="0.2">
      <c r="A50" s="425" t="s">
        <v>232</v>
      </c>
      <c r="B50" s="427">
        <f>SUM(B9+C9+D9+E9+F9+G9+H9+I9+N9)</f>
        <v>1366443.87</v>
      </c>
      <c r="C50" s="427">
        <f>SUM(B10+C10+D10+E10+F10+G10+H10+I10+N10)</f>
        <v>1625064.98</v>
      </c>
      <c r="D50" s="427">
        <f>SUM(B11+C11+D11+E11+F11+G11+H11+I11+N11)</f>
        <v>1702215.93</v>
      </c>
      <c r="E50" s="424">
        <f>SUM(B12+C12+D12+E12+F12+G12+H12+I12+N12)</f>
        <v>1729199.82</v>
      </c>
      <c r="F50" s="424">
        <f>SUM(B13+C13+D13+E13+F13+G13+H13+I13+N13)</f>
        <v>1799119.1</v>
      </c>
      <c r="G50" s="424">
        <f>SUM(B14+C14+D14+E14+F14+G14+H14+I14+N14)</f>
        <v>2035399.42</v>
      </c>
      <c r="H50" s="424">
        <v>2308594.2999999998</v>
      </c>
      <c r="I50" s="424">
        <f>SUM(B16+C16+D16+E16+F16+G16+H16+I16+N16)</f>
        <v>2479055.11</v>
      </c>
      <c r="J50" s="424">
        <f>SUM(B17+C17+D17+E17+F17+G17+H17+I17)</f>
        <v>2733242</v>
      </c>
      <c r="K50" s="424">
        <f>SUM(B18+C18+D18+E18+F18+G18+H18+I18+N18)</f>
        <v>3132582.61</v>
      </c>
      <c r="L50" s="424">
        <f>SUM(B19+C19+D19+E19+F19+G19+H19+I19+N19)</f>
        <v>3047832.87</v>
      </c>
      <c r="M50" s="424">
        <f>SUM(B20+C20+D20+E20+F20+G20+H20+I20+N20)</f>
        <v>3137555</v>
      </c>
      <c r="N50" s="424">
        <f>SUM(B21+C21+D21+E21+F21+G21+H21+I21+N21)</f>
        <v>3404505.81</v>
      </c>
      <c r="O50" s="424">
        <f>SUM(B22+C22+D22+E22+F22+G22+H22+I22+N22)</f>
        <v>3725649.71</v>
      </c>
    </row>
    <row r="51" spans="1:15" s="18" customFormat="1" x14ac:dyDescent="0.2">
      <c r="A51" s="425" t="s">
        <v>233</v>
      </c>
      <c r="B51" s="427">
        <f>SUM(B9+C9+D9+E9+F9+G9+H9+I9+J9+N9)</f>
        <v>1560109.87</v>
      </c>
      <c r="C51" s="427">
        <f>SUM(B10+C10+D10+E10+F10+G10+H10+I10+J10+N10)</f>
        <v>1841876.98</v>
      </c>
      <c r="D51" s="427">
        <f>SUM(B11+C11+D11+E11+F11+G11+H11+I11+J11+N11)</f>
        <v>1913254.93</v>
      </c>
      <c r="E51" s="427">
        <f>SUM(B12+C12+D12+E12+F12+G12+H12+I12+J12+N12)</f>
        <v>1941110.82</v>
      </c>
      <c r="F51" s="427">
        <f>SUM(B13+C13+D13+E13+F13+G13+H13+I13+J13+N13)</f>
        <v>2021657.1</v>
      </c>
      <c r="G51" s="427">
        <f>SUM(B14+C14+D14+E14+F14+G14+H14+I14+J14+N14)</f>
        <v>2284489.42</v>
      </c>
      <c r="H51" s="427">
        <v>2582323.2999999998</v>
      </c>
      <c r="I51" s="427">
        <f>SUM(B16+C16+D16+E16+F16+G16+H16+I16+J16+N16)</f>
        <v>2780897.11</v>
      </c>
      <c r="J51" s="427">
        <f>SUM(B17+C17+D17+E17+F17+G17+H17+I17+J17+N17)</f>
        <v>3122967.95</v>
      </c>
      <c r="K51" s="427">
        <f>SUM(B18+C18+D18+E18+F18+G18+H18+I18+J18+N18)</f>
        <v>3515128.61</v>
      </c>
      <c r="L51" s="427">
        <f>SUM(B19+C19+D19+E19+F19+G19+H19+I19+J19+N19)</f>
        <v>3412625.87</v>
      </c>
      <c r="M51" s="424">
        <f>SUM(B20+C20+D20+E20+F20+G20+H20+I20+J20+N20)</f>
        <v>3534744</v>
      </c>
      <c r="N51" s="424">
        <f>SUM(B21+C21+D21+E21+F21+G21+H21+I21+J21+N21)</f>
        <v>3813652.81</v>
      </c>
      <c r="O51" s="424">
        <f>SUM(N22+J22+I22+H22+G22+F22+E22+D22+C22+B22)</f>
        <v>4124841.71</v>
      </c>
    </row>
    <row r="52" spans="1:15" s="18" customFormat="1" x14ac:dyDescent="0.2">
      <c r="A52" s="425" t="s">
        <v>234</v>
      </c>
      <c r="B52" s="427">
        <f>SUM(B9+C9+D9+E9+F9+G9+H9+I9+J9+K9+N9)</f>
        <v>1755758.87</v>
      </c>
      <c r="C52" s="427">
        <f>SUM(B10+C10+D10+E10+F10+G10+H10+I10+J10+K10+N10)</f>
        <v>2067090.98</v>
      </c>
      <c r="D52" s="427">
        <f>SUM(B11+C11+D11+E11+F11+G11+H11+I11+J11+K11+N11)</f>
        <v>2130594.9300000002</v>
      </c>
      <c r="E52" s="427">
        <f>SUM(B12+C12+D12+E12+F12+G12+H12++I12+J12+K12+N12)</f>
        <v>2150905.8199999998</v>
      </c>
      <c r="F52" s="427">
        <f>SUM(B13+C13+D13+E13+F13+G13+H13+I13+J13+K13+N13)</f>
        <v>2246312.1</v>
      </c>
      <c r="G52" s="427">
        <f>SUM(B14+C14+D14+E14+F14+G14+H14+I14+J14+K14+N14)</f>
        <v>2533648.42</v>
      </c>
      <c r="H52" s="427">
        <v>2866504.3</v>
      </c>
      <c r="I52" s="427">
        <f>SUM(B16+C16+D16+E16+G16+H16+I16+J16+K16+N16)</f>
        <v>2930305.11</v>
      </c>
      <c r="J52" s="427">
        <f>SUM(B17+C17+D17+E17+F17+G17+H17+I17+J17+K17+N17)</f>
        <v>3472981.95</v>
      </c>
      <c r="K52" s="427">
        <f>SUM(B18+C18+D18+E18+F18+G18+H18+I18+J18+K18+N18)</f>
        <v>3897782.61</v>
      </c>
      <c r="L52" s="427">
        <f>SUM(B19+C19+D19+E19+F19+G19+H19+I19+J19+K19+N19)</f>
        <v>3786314.87</v>
      </c>
      <c r="M52" s="424">
        <f>SUM(B20+C20+D20+E20+F20+G20+H20+I20+J20+K20+N20)</f>
        <v>3938251</v>
      </c>
      <c r="N52" s="424">
        <f>SUM(B21+C21+D21+E21+F21+G21+H21+I21+J21+K21+N21)</f>
        <v>4261158.8099999996</v>
      </c>
      <c r="O52" s="424">
        <f>SUM(B22+C22+D22+E22+F22+G22+H22+I22+J22+K22+N22)</f>
        <v>4540455.71</v>
      </c>
    </row>
    <row r="53" spans="1:15" s="18" customFormat="1" x14ac:dyDescent="0.2">
      <c r="A53" s="425" t="s">
        <v>235</v>
      </c>
      <c r="B53" s="427">
        <f>SUM(B9+C9+D9+E9+F9+G9+H9+I9+J9+K9+L9+N9)</f>
        <v>1958947.87</v>
      </c>
      <c r="C53" s="427">
        <f>SUM(B10+C10+D10+E10+F10+G10+H10+I10+J10+K10+L10+N10)</f>
        <v>2296346.98</v>
      </c>
      <c r="D53" s="427">
        <f>SUM(B11:L11)+N11</f>
        <v>2340519.9300000002</v>
      </c>
      <c r="E53" s="427">
        <f>SUM(B12+C12+D12+E12+F12+G12+H12+I12++J12+K12+L12+N12)</f>
        <v>2365472.8199999998</v>
      </c>
      <c r="F53" s="427">
        <f>SUM(B13+C13+D13+E13+F13+G13+H13+I13+J13+K13+L13+N13)</f>
        <v>2477649.1</v>
      </c>
      <c r="G53" s="427">
        <f>SUM(B14+C14+D14+E14+F14+G14+H14+I14+J14+K14+L14+N14)</f>
        <v>2785810.42</v>
      </c>
      <c r="H53" s="427">
        <v>3151921.3</v>
      </c>
      <c r="I53" s="427">
        <f>SUM(B16+C16+D16+E16+F16+G16+H16+I16+J16+K16+L16+N16)</f>
        <v>3406344.11</v>
      </c>
      <c r="J53" s="427">
        <f>SUM(B17+C17+D17+E17+F17+G17+H17+I17+J17+K17+L17+N17)</f>
        <v>3822839.95</v>
      </c>
      <c r="K53" s="427">
        <f>SUM(B18+C18+D18+E18+F18+G18+H18+I18+J18+K18+L18+N18)</f>
        <v>4290273.6100000003</v>
      </c>
      <c r="L53" s="427">
        <f>SUM(B19+C19+D19+E19+F19+G19+H19+I19+J19+K19+L19+N19)</f>
        <v>4193061.87</v>
      </c>
      <c r="M53" s="424">
        <f>SUM(B20+C20+D20+E20+F20+G20+H20+I20+J20+K20+L20+N20)</f>
        <v>4339362</v>
      </c>
      <c r="N53" s="424">
        <f>SUM(B21+C21+D21+E21+F21+G21+H21+I21+J21+K21+L21+N21)</f>
        <v>4691535.8099999996</v>
      </c>
      <c r="O53" s="424">
        <f>SUM(B22+C22+D22+E22+F22+G22+H22+I22+J22+K22+L22+N22)</f>
        <v>4963929.71</v>
      </c>
    </row>
    <row r="54" spans="1:15" s="18" customFormat="1" ht="13.5" thickBot="1" x14ac:dyDescent="0.25">
      <c r="A54" s="869" t="s">
        <v>236</v>
      </c>
      <c r="B54" s="870">
        <f>SUM(B9:N9)</f>
        <v>2158584.87</v>
      </c>
      <c r="C54" s="870">
        <f>SUM(B10+C10+D10+E10+F10+G10+H10+I10+J10+K10+L10+M10+N10)</f>
        <v>2513968.98</v>
      </c>
      <c r="D54" s="870">
        <f>SUM(B11:N11)</f>
        <v>2552757.9300000002</v>
      </c>
      <c r="E54" s="870">
        <f>SUM(B12:N12)</f>
        <v>2576316.8199999998</v>
      </c>
      <c r="F54" s="870">
        <f>SUM(B13+C13+D13+E13+F13+G13+H13+I13+J13+K13+L13+M13+N13)</f>
        <v>2705039.1</v>
      </c>
      <c r="G54" s="870">
        <f>SUM(B14+C14+D14+E14+F14+G14+H14+I14+J14+K14+L14+M14+N14)</f>
        <v>3046823.42</v>
      </c>
      <c r="H54" s="870">
        <v>3439253.3</v>
      </c>
      <c r="I54" s="870">
        <f>SUM(B16+C16+D16+E16+F16+G16+H16+I16+J16+K16+L16+M16+N16)</f>
        <v>3720796.11</v>
      </c>
      <c r="J54" s="870">
        <f>SUM(B17:N17)</f>
        <v>4186935.95</v>
      </c>
      <c r="K54" s="870">
        <f>SUM(B18:N18)</f>
        <v>4670680.6100000003</v>
      </c>
      <c r="L54" s="870">
        <f>SUM(B19:N19)</f>
        <v>4603139.87</v>
      </c>
      <c r="M54" s="870">
        <f>SUM(B20+C20+D20+E20+F20+G20+H20+I20+J20+K20+L20+M20+N20)</f>
        <v>4740596</v>
      </c>
      <c r="N54" s="675">
        <f>SUM(B21:N21)</f>
        <v>5104535.8099999996</v>
      </c>
      <c r="O54" s="675">
        <f>SUM(B22:N22)</f>
        <v>5385326.71</v>
      </c>
    </row>
    <row r="57" spans="1:15" x14ac:dyDescent="0.2">
      <c r="J57" s="387"/>
    </row>
    <row r="66" spans="2:6" x14ac:dyDescent="0.2">
      <c r="B66" s="5"/>
      <c r="C66" s="5"/>
      <c r="D66" s="5"/>
      <c r="E66" s="5"/>
      <c r="F66" s="5"/>
    </row>
    <row r="67" spans="2:6" x14ac:dyDescent="0.2">
      <c r="B67" s="5"/>
      <c r="C67" s="5"/>
      <c r="D67" s="5"/>
      <c r="E67" s="5"/>
      <c r="F67" s="5"/>
    </row>
    <row r="68" spans="2:6" x14ac:dyDescent="0.2">
      <c r="B68" s="5"/>
      <c r="C68" s="5"/>
      <c r="D68" s="5"/>
      <c r="E68" s="5"/>
      <c r="F68" s="5"/>
    </row>
    <row r="69" spans="2:6" x14ac:dyDescent="0.2">
      <c r="B69" s="5"/>
      <c r="C69" s="5"/>
      <c r="D69" s="5"/>
      <c r="E69" s="5"/>
      <c r="F69" s="5"/>
    </row>
    <row r="70" spans="2:6" x14ac:dyDescent="0.2">
      <c r="B70" s="5"/>
      <c r="C70" s="5"/>
      <c r="D70" s="5"/>
      <c r="E70" s="5"/>
      <c r="F70" s="5"/>
    </row>
    <row r="71" spans="2:6" x14ac:dyDescent="0.2">
      <c r="B71" s="5"/>
      <c r="C71" s="5"/>
      <c r="D71" s="5"/>
      <c r="E71" s="5"/>
      <c r="F71" s="5"/>
    </row>
    <row r="72" spans="2:6" x14ac:dyDescent="0.2">
      <c r="B72" s="5"/>
      <c r="C72" s="5"/>
      <c r="D72" s="5"/>
      <c r="E72" s="5"/>
      <c r="F72" s="5"/>
    </row>
    <row r="73" spans="2:6" x14ac:dyDescent="0.2">
      <c r="B73" s="5"/>
      <c r="C73" s="5"/>
      <c r="D73" s="5"/>
      <c r="E73" s="5"/>
      <c r="F73" s="5"/>
    </row>
    <row r="74" spans="2:6" x14ac:dyDescent="0.2">
      <c r="B74" s="5"/>
      <c r="C74" s="5"/>
      <c r="D74" s="5"/>
      <c r="E74" s="5"/>
      <c r="F74" s="5"/>
    </row>
    <row r="75" spans="2:6" x14ac:dyDescent="0.2">
      <c r="B75" s="5"/>
      <c r="C75" s="5"/>
      <c r="D75" s="5"/>
      <c r="E75" s="5"/>
      <c r="F75" s="5"/>
    </row>
    <row r="76" spans="2:6" x14ac:dyDescent="0.2">
      <c r="B76" s="5"/>
      <c r="C76" s="5"/>
      <c r="D76" s="5"/>
      <c r="E76" s="5"/>
      <c r="F76" s="5"/>
    </row>
    <row r="77" spans="2:6" x14ac:dyDescent="0.2">
      <c r="B77" s="5"/>
      <c r="C77" s="5"/>
      <c r="D77" s="5"/>
      <c r="E77" s="5"/>
      <c r="F77" s="5"/>
    </row>
    <row r="78" spans="2:6" x14ac:dyDescent="0.2">
      <c r="B78" s="5"/>
      <c r="C78" s="5"/>
      <c r="D78" s="5"/>
      <c r="E78" s="5"/>
      <c r="F78" s="5"/>
    </row>
    <row r="79" spans="2:6" x14ac:dyDescent="0.2">
      <c r="B79" s="5"/>
      <c r="C79" s="5"/>
      <c r="D79" s="5"/>
      <c r="E79" s="5"/>
      <c r="F79" s="5"/>
    </row>
    <row r="80" spans="2:6" x14ac:dyDescent="0.2">
      <c r="B80" s="5"/>
      <c r="C80" s="5"/>
      <c r="D80" s="5"/>
      <c r="E80" s="5"/>
      <c r="F80" s="5"/>
    </row>
    <row r="81" spans="2:8" x14ac:dyDescent="0.2">
      <c r="B81" s="5"/>
      <c r="C81" s="5"/>
      <c r="D81" s="5"/>
      <c r="E81" s="5"/>
      <c r="F81" s="5"/>
      <c r="H81" s="387"/>
    </row>
  </sheetData>
  <mergeCells count="3">
    <mergeCell ref="A1:O1"/>
    <mergeCell ref="A40:H40"/>
    <mergeCell ref="A41:H41"/>
  </mergeCells>
  <pageMargins left="0.11811023622047245" right="0.11811023622047245" top="0.11811023622047245" bottom="0.11811023622047245" header="0.31496062992125984" footer="0.31496062992125984"/>
  <pageSetup paperSize="9" scale="8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O44"/>
  <sheetViews>
    <sheetView topLeftCell="A4" workbookViewId="0">
      <selection activeCell="D31" sqref="D31"/>
    </sheetView>
  </sheetViews>
  <sheetFormatPr defaultRowHeight="13.5" x14ac:dyDescent="0.25"/>
  <cols>
    <col min="1" max="1" width="14.5703125" style="2" customWidth="1"/>
    <col min="2" max="3" width="10.7109375" style="2" customWidth="1"/>
    <col min="4" max="4" width="10.7109375" style="1" customWidth="1"/>
    <col min="5" max="6" width="10.7109375" style="2" customWidth="1"/>
    <col min="7" max="7" width="10.7109375" style="1" customWidth="1"/>
    <col min="8" max="9" width="10.7109375" style="2" customWidth="1"/>
    <col min="10" max="10" width="10.7109375" style="1" customWidth="1"/>
    <col min="11" max="12" width="10.7109375" style="2" customWidth="1"/>
    <col min="13" max="13" width="10.7109375" style="1" customWidth="1"/>
    <col min="14" max="14" width="11.7109375" style="3" customWidth="1"/>
    <col min="15" max="15" width="11.85546875" style="2" bestFit="1" customWidth="1"/>
    <col min="16" max="16384" width="9.140625" style="2"/>
  </cols>
  <sheetData>
    <row r="1" spans="1:15" x14ac:dyDescent="0.25">
      <c r="A1" s="2" t="s">
        <v>22</v>
      </c>
    </row>
    <row r="2" spans="1:15" s="222" customFormat="1" ht="27.75" customHeight="1" x14ac:dyDescent="0.4">
      <c r="A2" s="222" t="s">
        <v>416</v>
      </c>
      <c r="D2" s="223"/>
      <c r="G2" s="223"/>
      <c r="J2" s="223"/>
      <c r="M2" s="223"/>
      <c r="N2" s="224"/>
    </row>
    <row r="3" spans="1:15" s="225" customFormat="1" ht="12.75" thickBot="1" x14ac:dyDescent="0.25"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7"/>
      <c r="O3" s="226"/>
    </row>
    <row r="4" spans="1:15" ht="24" customHeight="1" thickBot="1" x14ac:dyDescent="0.25">
      <c r="A4" s="4" t="s">
        <v>22</v>
      </c>
      <c r="B4" s="1340" t="s">
        <v>417</v>
      </c>
      <c r="C4" s="1341"/>
      <c r="D4" s="1341"/>
      <c r="E4" s="1341"/>
      <c r="F4" s="1341"/>
      <c r="G4" s="1341"/>
      <c r="H4" s="1341"/>
      <c r="I4" s="1341"/>
      <c r="J4" s="1341"/>
      <c r="K4" s="1341"/>
      <c r="L4" s="1341"/>
      <c r="M4" s="1341"/>
      <c r="N4" s="1342"/>
    </row>
    <row r="5" spans="1:15" s="228" customFormat="1" ht="12" customHeight="1" thickBot="1" x14ac:dyDescent="0.25">
      <c r="B5" s="229"/>
      <c r="C5" s="230"/>
      <c r="D5" s="230"/>
      <c r="E5" s="230"/>
      <c r="F5" s="230"/>
      <c r="G5" s="230"/>
      <c r="H5" s="230"/>
      <c r="I5" s="230"/>
      <c r="J5" s="230"/>
      <c r="K5" s="230"/>
      <c r="L5" s="230"/>
      <c r="M5" s="230"/>
      <c r="N5" s="231"/>
    </row>
    <row r="6" spans="1:15" s="73" customFormat="1" ht="21" customHeight="1" thickBot="1" x14ac:dyDescent="0.25">
      <c r="A6" s="90"/>
      <c r="B6" s="1337" t="s">
        <v>245</v>
      </c>
      <c r="C6" s="1338"/>
      <c r="D6" s="1339"/>
      <c r="E6" s="1343" t="s">
        <v>11</v>
      </c>
      <c r="F6" s="1344"/>
      <c r="G6" s="1345"/>
      <c r="H6" s="1346" t="s">
        <v>9</v>
      </c>
      <c r="I6" s="1347"/>
      <c r="J6" s="1348"/>
      <c r="K6" s="1349" t="s">
        <v>10</v>
      </c>
      <c r="L6" s="1350"/>
      <c r="M6" s="1351"/>
      <c r="N6" s="1352" t="s">
        <v>7</v>
      </c>
    </row>
    <row r="7" spans="1:15" ht="12.75" x14ac:dyDescent="0.2">
      <c r="A7" s="232"/>
      <c r="B7" s="1355" t="s">
        <v>315</v>
      </c>
      <c r="C7" s="1355" t="s">
        <v>316</v>
      </c>
      <c r="D7" s="1355" t="s">
        <v>158</v>
      </c>
      <c r="E7" s="1357" t="s">
        <v>315</v>
      </c>
      <c r="F7" s="1357" t="s">
        <v>316</v>
      </c>
      <c r="G7" s="1357" t="s">
        <v>158</v>
      </c>
      <c r="H7" s="1361" t="s">
        <v>315</v>
      </c>
      <c r="I7" s="1361" t="s">
        <v>316</v>
      </c>
      <c r="J7" s="1361" t="s">
        <v>158</v>
      </c>
      <c r="K7" s="1359" t="s">
        <v>315</v>
      </c>
      <c r="L7" s="1359" t="s">
        <v>316</v>
      </c>
      <c r="M7" s="1359" t="s">
        <v>158</v>
      </c>
      <c r="N7" s="1353"/>
    </row>
    <row r="8" spans="1:15" thickBot="1" x14ac:dyDescent="0.25">
      <c r="A8" s="233"/>
      <c r="B8" s="1356"/>
      <c r="C8" s="1356"/>
      <c r="D8" s="1356"/>
      <c r="E8" s="1358"/>
      <c r="F8" s="1358"/>
      <c r="G8" s="1358"/>
      <c r="H8" s="1362"/>
      <c r="I8" s="1362"/>
      <c r="J8" s="1362"/>
      <c r="K8" s="1360"/>
      <c r="L8" s="1360"/>
      <c r="M8" s="1360"/>
      <c r="N8" s="1354"/>
    </row>
    <row r="9" spans="1:15" s="87" customFormat="1" ht="14.25" customHeight="1" thickBot="1" x14ac:dyDescent="0.3">
      <c r="A9" s="234" t="s">
        <v>415</v>
      </c>
      <c r="B9" s="430">
        <v>222380</v>
      </c>
      <c r="C9" s="431">
        <v>23449</v>
      </c>
      <c r="D9" s="432">
        <f>SUM(B9:C9)</f>
        <v>245829</v>
      </c>
      <c r="E9" s="433">
        <v>825000</v>
      </c>
      <c r="F9" s="434">
        <v>167844</v>
      </c>
      <c r="G9" s="435">
        <f>SUM(E9:F9)</f>
        <v>992844</v>
      </c>
      <c r="H9" s="436">
        <v>193280</v>
      </c>
      <c r="I9" s="437">
        <v>10000</v>
      </c>
      <c r="J9" s="438">
        <f>SUM(H9:I9)</f>
        <v>203280</v>
      </c>
      <c r="K9" s="439">
        <v>517500</v>
      </c>
      <c r="L9" s="440">
        <v>33203</v>
      </c>
      <c r="M9" s="441">
        <f>SUM(K9:L9)</f>
        <v>550703</v>
      </c>
      <c r="N9" s="442">
        <f t="shared" ref="N9:N22" si="0">SUM(M9+J9+G9+D9)</f>
        <v>1992656</v>
      </c>
    </row>
    <row r="10" spans="1:15" s="237" customFormat="1" thickBot="1" x14ac:dyDescent="0.25">
      <c r="A10" s="235"/>
      <c r="B10" s="443">
        <f>SUM(B11:B22)</f>
        <v>222380</v>
      </c>
      <c r="C10" s="444">
        <f>SUM(C11:C22)</f>
        <v>23449</v>
      </c>
      <c r="D10" s="445">
        <f>SUM(D11:D22)</f>
        <v>245829</v>
      </c>
      <c r="E10" s="446">
        <f>SUM(E11:E22)</f>
        <v>825000</v>
      </c>
      <c r="F10" s="446">
        <f>SUM(F11:F22)</f>
        <v>167844</v>
      </c>
      <c r="G10" s="447">
        <f>SUM(E10:F10)</f>
        <v>992844</v>
      </c>
      <c r="H10" s="448">
        <f>SUM(H11:H22)</f>
        <v>193280</v>
      </c>
      <c r="I10" s="449">
        <f>SUM(I11:I22)</f>
        <v>10000</v>
      </c>
      <c r="J10" s="450">
        <f>SUM(H10:I10)</f>
        <v>203280</v>
      </c>
      <c r="K10" s="451">
        <f>SUM(K11:K22)</f>
        <v>517500</v>
      </c>
      <c r="L10" s="452">
        <f>SUM(L11:L22)</f>
        <v>33203</v>
      </c>
      <c r="M10" s="451">
        <f>SUM(K10:L10)</f>
        <v>550703</v>
      </c>
      <c r="N10" s="236">
        <f t="shared" si="0"/>
        <v>1992656</v>
      </c>
    </row>
    <row r="11" spans="1:15" s="246" customFormat="1" thickBot="1" x14ac:dyDescent="0.25">
      <c r="A11" s="198" t="s">
        <v>159</v>
      </c>
      <c r="B11" s="238">
        <v>18865</v>
      </c>
      <c r="C11" s="239">
        <v>1000</v>
      </c>
      <c r="D11" s="240">
        <f>SUM(B11:C11)</f>
        <v>19865</v>
      </c>
      <c r="E11" s="241">
        <v>67917</v>
      </c>
      <c r="F11" s="242">
        <v>14345</v>
      </c>
      <c r="G11" s="201">
        <f>SUM(E11:F11)</f>
        <v>82262</v>
      </c>
      <c r="H11" s="241">
        <v>15815</v>
      </c>
      <c r="I11" s="243">
        <v>833</v>
      </c>
      <c r="J11" s="244">
        <f>SUM(H11:I11)</f>
        <v>16648</v>
      </c>
      <c r="K11" s="238">
        <v>42583</v>
      </c>
      <c r="L11" s="243">
        <v>2558</v>
      </c>
      <c r="M11" s="201">
        <f>SUM(K11:L11)</f>
        <v>45141</v>
      </c>
      <c r="N11" s="245">
        <f t="shared" si="0"/>
        <v>163916</v>
      </c>
    </row>
    <row r="12" spans="1:15" s="89" customFormat="1" thickBot="1" x14ac:dyDescent="0.25">
      <c r="A12" s="202" t="s">
        <v>160</v>
      </c>
      <c r="B12" s="238">
        <v>18865</v>
      </c>
      <c r="C12" s="239">
        <v>1000</v>
      </c>
      <c r="D12" s="240">
        <f>SUM(B12:C12)</f>
        <v>19865</v>
      </c>
      <c r="E12" s="247">
        <v>67917</v>
      </c>
      <c r="F12" s="248">
        <v>12917</v>
      </c>
      <c r="G12" s="203">
        <f>SUM(E12:F12)</f>
        <v>80834</v>
      </c>
      <c r="H12" s="249">
        <v>15815</v>
      </c>
      <c r="I12" s="250">
        <v>833</v>
      </c>
      <c r="J12" s="251">
        <f>SUM(H12:I12)</f>
        <v>16648</v>
      </c>
      <c r="K12" s="238">
        <v>42583</v>
      </c>
      <c r="L12" s="250">
        <v>2558</v>
      </c>
      <c r="M12" s="203">
        <f>SUM(K12:L12)</f>
        <v>45141</v>
      </c>
      <c r="N12" s="252">
        <f t="shared" si="0"/>
        <v>162488</v>
      </c>
      <c r="O12" s="88"/>
    </row>
    <row r="13" spans="1:15" s="89" customFormat="1" thickBot="1" x14ac:dyDescent="0.25">
      <c r="A13" s="202" t="s">
        <v>161</v>
      </c>
      <c r="B13" s="238">
        <v>18865</v>
      </c>
      <c r="C13" s="239">
        <v>1000</v>
      </c>
      <c r="D13" s="240">
        <f t="shared" ref="D13:D22" si="1">SUM(B13:C13)</f>
        <v>19865</v>
      </c>
      <c r="E13" s="247">
        <v>67917</v>
      </c>
      <c r="F13" s="248">
        <v>12917</v>
      </c>
      <c r="G13" s="203">
        <f t="shared" ref="G13:G21" si="2">SUM(E13:F13)</f>
        <v>80834</v>
      </c>
      <c r="H13" s="249">
        <v>15815</v>
      </c>
      <c r="I13" s="250">
        <v>833</v>
      </c>
      <c r="J13" s="251">
        <f t="shared" ref="J13:J22" si="3">SUM(H13:I13)</f>
        <v>16648</v>
      </c>
      <c r="K13" s="238">
        <v>42583</v>
      </c>
      <c r="L13" s="250">
        <v>2558</v>
      </c>
      <c r="M13" s="203">
        <f t="shared" ref="M13:M22" si="4">SUM(K13:L13)</f>
        <v>45141</v>
      </c>
      <c r="N13" s="252">
        <f t="shared" si="0"/>
        <v>162488</v>
      </c>
      <c r="O13" s="88"/>
    </row>
    <row r="14" spans="1:15" s="89" customFormat="1" thickBot="1" x14ac:dyDescent="0.25">
      <c r="A14" s="202" t="s">
        <v>162</v>
      </c>
      <c r="B14" s="238">
        <v>18865</v>
      </c>
      <c r="C14" s="239">
        <v>13000</v>
      </c>
      <c r="D14" s="240">
        <f t="shared" si="1"/>
        <v>31865</v>
      </c>
      <c r="E14" s="247">
        <v>67917</v>
      </c>
      <c r="F14" s="248">
        <v>16912</v>
      </c>
      <c r="G14" s="203">
        <f t="shared" si="2"/>
        <v>84829</v>
      </c>
      <c r="H14" s="249">
        <v>15815</v>
      </c>
      <c r="I14" s="250">
        <v>833</v>
      </c>
      <c r="J14" s="251">
        <f t="shared" si="3"/>
        <v>16648</v>
      </c>
      <c r="K14" s="238">
        <v>42583</v>
      </c>
      <c r="L14" s="250">
        <v>5058</v>
      </c>
      <c r="M14" s="203">
        <f t="shared" si="4"/>
        <v>47641</v>
      </c>
      <c r="N14" s="252">
        <f t="shared" si="0"/>
        <v>180983</v>
      </c>
      <c r="O14" s="88"/>
    </row>
    <row r="15" spans="1:15" s="89" customFormat="1" thickBot="1" x14ac:dyDescent="0.25">
      <c r="A15" s="202" t="s">
        <v>163</v>
      </c>
      <c r="B15" s="238">
        <v>18865</v>
      </c>
      <c r="C15" s="239">
        <v>1000</v>
      </c>
      <c r="D15" s="240">
        <f t="shared" si="1"/>
        <v>19865</v>
      </c>
      <c r="E15" s="247">
        <v>67917</v>
      </c>
      <c r="F15" s="248">
        <v>12917</v>
      </c>
      <c r="G15" s="203">
        <f t="shared" si="2"/>
        <v>80834</v>
      </c>
      <c r="H15" s="249">
        <v>15815</v>
      </c>
      <c r="I15" s="250">
        <v>833</v>
      </c>
      <c r="J15" s="251">
        <f t="shared" si="3"/>
        <v>16648</v>
      </c>
      <c r="K15" s="238">
        <v>42583</v>
      </c>
      <c r="L15" s="250">
        <v>2558</v>
      </c>
      <c r="M15" s="203">
        <f t="shared" si="4"/>
        <v>45141</v>
      </c>
      <c r="N15" s="252">
        <f t="shared" si="0"/>
        <v>162488</v>
      </c>
      <c r="O15" s="88"/>
    </row>
    <row r="16" spans="1:15" s="89" customFormat="1" thickBot="1" x14ac:dyDescent="0.25">
      <c r="A16" s="202" t="s">
        <v>164</v>
      </c>
      <c r="B16" s="238">
        <v>18865</v>
      </c>
      <c r="C16" s="239">
        <v>1000</v>
      </c>
      <c r="D16" s="240">
        <f t="shared" si="1"/>
        <v>19865</v>
      </c>
      <c r="E16" s="247">
        <v>67917</v>
      </c>
      <c r="F16" s="248">
        <v>12917</v>
      </c>
      <c r="G16" s="203">
        <f>SUM(E16:F16)</f>
        <v>80834</v>
      </c>
      <c r="H16" s="249">
        <v>15815</v>
      </c>
      <c r="I16" s="250">
        <v>833</v>
      </c>
      <c r="J16" s="251">
        <f t="shared" si="3"/>
        <v>16648</v>
      </c>
      <c r="K16" s="238">
        <v>42583</v>
      </c>
      <c r="L16" s="250">
        <v>2558</v>
      </c>
      <c r="M16" s="203">
        <f t="shared" si="4"/>
        <v>45141</v>
      </c>
      <c r="N16" s="252">
        <f t="shared" si="0"/>
        <v>162488</v>
      </c>
      <c r="O16" s="88"/>
    </row>
    <row r="17" spans="1:15" s="89" customFormat="1" thickBot="1" x14ac:dyDescent="0.25">
      <c r="A17" s="202" t="s">
        <v>165</v>
      </c>
      <c r="B17" s="238">
        <v>18865</v>
      </c>
      <c r="C17" s="239">
        <v>1000</v>
      </c>
      <c r="D17" s="240">
        <f t="shared" si="1"/>
        <v>19865</v>
      </c>
      <c r="E17" s="247">
        <v>67917</v>
      </c>
      <c r="F17" s="248">
        <v>14041</v>
      </c>
      <c r="G17" s="203">
        <f t="shared" si="2"/>
        <v>81958</v>
      </c>
      <c r="H17" s="249">
        <v>15815</v>
      </c>
      <c r="I17" s="250">
        <v>833</v>
      </c>
      <c r="J17" s="251">
        <f t="shared" si="3"/>
        <v>16648</v>
      </c>
      <c r="K17" s="238">
        <v>42583</v>
      </c>
      <c r="L17" s="250">
        <v>2558</v>
      </c>
      <c r="M17" s="203">
        <f t="shared" si="4"/>
        <v>45141</v>
      </c>
      <c r="N17" s="252">
        <f t="shared" si="0"/>
        <v>163612</v>
      </c>
      <c r="O17" s="88"/>
    </row>
    <row r="18" spans="1:15" s="89" customFormat="1" thickBot="1" x14ac:dyDescent="0.25">
      <c r="A18" s="202" t="s">
        <v>166</v>
      </c>
      <c r="B18" s="238">
        <v>18865</v>
      </c>
      <c r="C18" s="239">
        <v>1000</v>
      </c>
      <c r="D18" s="240">
        <f t="shared" si="1"/>
        <v>19865</v>
      </c>
      <c r="E18" s="247">
        <v>67917</v>
      </c>
      <c r="F18" s="868">
        <v>16265</v>
      </c>
      <c r="G18" s="203">
        <f t="shared" si="2"/>
        <v>84182</v>
      </c>
      <c r="H18" s="249">
        <v>15815</v>
      </c>
      <c r="I18" s="250">
        <v>833</v>
      </c>
      <c r="J18" s="251">
        <f t="shared" si="3"/>
        <v>16648</v>
      </c>
      <c r="K18" s="238">
        <v>42583</v>
      </c>
      <c r="L18" s="250">
        <v>2558</v>
      </c>
      <c r="M18" s="203">
        <f t="shared" si="4"/>
        <v>45141</v>
      </c>
      <c r="N18" s="252">
        <f t="shared" si="0"/>
        <v>165836</v>
      </c>
      <c r="O18" s="88"/>
    </row>
    <row r="19" spans="1:15" s="89" customFormat="1" thickBot="1" x14ac:dyDescent="0.25">
      <c r="A19" s="202" t="s">
        <v>167</v>
      </c>
      <c r="B19" s="238">
        <v>18865</v>
      </c>
      <c r="C19" s="239">
        <v>1000</v>
      </c>
      <c r="D19" s="240">
        <f t="shared" si="1"/>
        <v>19865</v>
      </c>
      <c r="E19" s="247">
        <v>67917</v>
      </c>
      <c r="F19" s="248">
        <v>12917</v>
      </c>
      <c r="G19" s="203">
        <f t="shared" si="2"/>
        <v>80834</v>
      </c>
      <c r="H19" s="249">
        <v>15815</v>
      </c>
      <c r="I19" s="250">
        <v>833</v>
      </c>
      <c r="J19" s="251">
        <f t="shared" si="3"/>
        <v>16648</v>
      </c>
      <c r="K19" s="238">
        <v>42583</v>
      </c>
      <c r="L19" s="250">
        <v>2558</v>
      </c>
      <c r="M19" s="203">
        <f t="shared" si="4"/>
        <v>45141</v>
      </c>
      <c r="N19" s="252">
        <f t="shared" si="0"/>
        <v>162488</v>
      </c>
      <c r="O19" s="88"/>
    </row>
    <row r="20" spans="1:15" s="89" customFormat="1" thickBot="1" x14ac:dyDescent="0.25">
      <c r="A20" s="202" t="s">
        <v>168</v>
      </c>
      <c r="B20" s="238">
        <v>18865</v>
      </c>
      <c r="C20" s="239">
        <v>1449</v>
      </c>
      <c r="D20" s="240">
        <f t="shared" si="1"/>
        <v>20314</v>
      </c>
      <c r="E20" s="247">
        <v>67917</v>
      </c>
      <c r="F20" s="248">
        <v>15866</v>
      </c>
      <c r="G20" s="203">
        <f t="shared" si="2"/>
        <v>83783</v>
      </c>
      <c r="H20" s="249">
        <v>15815</v>
      </c>
      <c r="I20" s="250">
        <v>833</v>
      </c>
      <c r="J20" s="251">
        <f t="shared" si="3"/>
        <v>16648</v>
      </c>
      <c r="K20" s="238">
        <v>42583</v>
      </c>
      <c r="L20" s="250">
        <v>2558</v>
      </c>
      <c r="M20" s="203">
        <f t="shared" si="4"/>
        <v>45141</v>
      </c>
      <c r="N20" s="252">
        <f t="shared" si="0"/>
        <v>165886</v>
      </c>
      <c r="O20" s="88"/>
    </row>
    <row r="21" spans="1:15" s="89" customFormat="1" thickBot="1" x14ac:dyDescent="0.25">
      <c r="A21" s="202" t="s">
        <v>169</v>
      </c>
      <c r="B21" s="238">
        <v>18865</v>
      </c>
      <c r="C21" s="239">
        <v>1000</v>
      </c>
      <c r="D21" s="240">
        <f t="shared" si="1"/>
        <v>19865</v>
      </c>
      <c r="E21" s="247">
        <v>67917</v>
      </c>
      <c r="F21" s="248">
        <v>12917</v>
      </c>
      <c r="G21" s="203">
        <f t="shared" si="2"/>
        <v>80834</v>
      </c>
      <c r="H21" s="249">
        <v>15815</v>
      </c>
      <c r="I21" s="250">
        <v>833</v>
      </c>
      <c r="J21" s="251">
        <f t="shared" si="3"/>
        <v>16648</v>
      </c>
      <c r="K21" s="238">
        <v>42583</v>
      </c>
      <c r="L21" s="250">
        <v>2558</v>
      </c>
      <c r="M21" s="203">
        <f t="shared" si="4"/>
        <v>45141</v>
      </c>
      <c r="N21" s="252">
        <f t="shared" si="0"/>
        <v>162488</v>
      </c>
      <c r="O21" s="88"/>
    </row>
    <row r="22" spans="1:15" s="89" customFormat="1" thickBot="1" x14ac:dyDescent="0.25">
      <c r="A22" s="253" t="s">
        <v>193</v>
      </c>
      <c r="B22" s="238">
        <v>14865</v>
      </c>
      <c r="C22" s="239">
        <v>0</v>
      </c>
      <c r="D22" s="240">
        <f t="shared" si="1"/>
        <v>14865</v>
      </c>
      <c r="E22" s="247">
        <v>77913</v>
      </c>
      <c r="F22" s="248">
        <v>12913</v>
      </c>
      <c r="G22" s="254">
        <f>SUM(E22:F22)</f>
        <v>90826</v>
      </c>
      <c r="H22" s="249">
        <v>19315</v>
      </c>
      <c r="I22" s="250">
        <v>837</v>
      </c>
      <c r="J22" s="251">
        <f t="shared" si="3"/>
        <v>20152</v>
      </c>
      <c r="K22" s="238">
        <v>49087</v>
      </c>
      <c r="L22" s="250">
        <v>2565</v>
      </c>
      <c r="M22" s="203">
        <f t="shared" si="4"/>
        <v>51652</v>
      </c>
      <c r="N22" s="252">
        <f t="shared" si="0"/>
        <v>177495</v>
      </c>
      <c r="O22" s="88"/>
    </row>
    <row r="23" spans="1:15" s="256" customFormat="1" ht="12.75" customHeight="1" thickBot="1" x14ac:dyDescent="0.3">
      <c r="A23" s="255"/>
      <c r="B23" s="68"/>
      <c r="C23" s="68"/>
      <c r="D23" s="69"/>
      <c r="E23" s="68"/>
      <c r="F23" s="68"/>
      <c r="G23" s="70"/>
      <c r="H23" s="68"/>
      <c r="I23" s="68"/>
      <c r="J23" s="68"/>
      <c r="K23" s="68"/>
      <c r="L23" s="68"/>
      <c r="M23" s="70"/>
      <c r="N23" s="69"/>
      <c r="O23" s="88"/>
    </row>
    <row r="24" spans="1:15" s="106" customFormat="1" ht="14.25" hidden="1" thickBot="1" x14ac:dyDescent="0.3">
      <c r="A24" s="137" t="s">
        <v>170</v>
      </c>
      <c r="B24" s="138">
        <f>SUM(B11)</f>
        <v>18865</v>
      </c>
      <c r="C24" s="139">
        <f>SUM(C11)</f>
        <v>1000</v>
      </c>
      <c r="D24" s="105">
        <f>SUM(B24:C24)</f>
        <v>19865</v>
      </c>
      <c r="E24" s="138">
        <f>SUM(E11)</f>
        <v>67917</v>
      </c>
      <c r="F24" s="152">
        <f>SUM(F11)</f>
        <v>14345</v>
      </c>
      <c r="G24" s="105">
        <f>SUM(E24:F24)</f>
        <v>82262</v>
      </c>
      <c r="H24" s="140">
        <f>SUM(H11)</f>
        <v>15815</v>
      </c>
      <c r="I24" s="138">
        <f>SUM(I11)</f>
        <v>833</v>
      </c>
      <c r="J24" s="138">
        <f>SUM(H24:I24)</f>
        <v>16648</v>
      </c>
      <c r="K24" s="138">
        <f>SUM(K11)</f>
        <v>42583</v>
      </c>
      <c r="L24" s="141">
        <f>SUM(L11)</f>
        <v>2558</v>
      </c>
      <c r="M24" s="105">
        <f>SUM(K24:L24)</f>
        <v>45141</v>
      </c>
      <c r="N24" s="142">
        <f t="shared" ref="N24:N37" si="5">SUM(M24+J24+G24+D24)</f>
        <v>163916</v>
      </c>
      <c r="O24" s="204"/>
    </row>
    <row r="25" spans="1:15" s="258" customFormat="1" ht="14.25" hidden="1" thickBot="1" x14ac:dyDescent="0.3">
      <c r="A25" s="143" t="s">
        <v>171</v>
      </c>
      <c r="B25" s="144">
        <f>SUM(B11:B12)</f>
        <v>37730</v>
      </c>
      <c r="C25" s="145">
        <f>SUM(C11:C12)</f>
        <v>2000</v>
      </c>
      <c r="D25" s="146">
        <f>SUM(B25:C25)</f>
        <v>39730</v>
      </c>
      <c r="E25" s="144">
        <f>SUM(E11:E12)</f>
        <v>135834</v>
      </c>
      <c r="F25" s="153">
        <f>SUM(F11:F12)</f>
        <v>27262</v>
      </c>
      <c r="G25" s="146">
        <f t="shared" ref="G25:G37" si="6">SUM(E25:F25)</f>
        <v>163096</v>
      </c>
      <c r="H25" s="147">
        <f>SUM(H11:H12)</f>
        <v>31630</v>
      </c>
      <c r="I25" s="144">
        <f>SUM(I11:I12)</f>
        <v>1666</v>
      </c>
      <c r="J25" s="144">
        <f>SUM(J11:J12)</f>
        <v>33296</v>
      </c>
      <c r="K25" s="144">
        <f>SUM(K11:K12)</f>
        <v>85166</v>
      </c>
      <c r="L25" s="148">
        <f>SUM(L11:L12)</f>
        <v>5116</v>
      </c>
      <c r="M25" s="146">
        <f t="shared" ref="M25:M37" si="7">SUM(K25:L25)</f>
        <v>90282</v>
      </c>
      <c r="N25" s="136">
        <f t="shared" si="5"/>
        <v>326404</v>
      </c>
      <c r="O25" s="257"/>
    </row>
    <row r="26" spans="1:15" s="258" customFormat="1" ht="14.25" thickBot="1" x14ac:dyDescent="0.3">
      <c r="A26" s="259" t="s">
        <v>170</v>
      </c>
      <c r="B26" s="260">
        <f>SUM(B11)</f>
        <v>18865</v>
      </c>
      <c r="C26" s="261">
        <f>SUM(C11)</f>
        <v>1000</v>
      </c>
      <c r="D26" s="213">
        <f>SUM(B26:C26)</f>
        <v>19865</v>
      </c>
      <c r="E26" s="260">
        <f>SUM(E11)</f>
        <v>67917</v>
      </c>
      <c r="F26" s="261">
        <f>SUM(F11)</f>
        <v>14345</v>
      </c>
      <c r="G26" s="213">
        <f>SUM(E26:F26)</f>
        <v>82262</v>
      </c>
      <c r="H26" s="260">
        <f>SUM(H11)</f>
        <v>15815</v>
      </c>
      <c r="I26" s="261">
        <f>SUM(I11)</f>
        <v>833</v>
      </c>
      <c r="J26" s="260">
        <f>SUM(H26:I26)</f>
        <v>16648</v>
      </c>
      <c r="K26" s="260">
        <f>SUM(K11)</f>
        <v>42583</v>
      </c>
      <c r="L26" s="262">
        <f>SUM(L11)</f>
        <v>2558</v>
      </c>
      <c r="M26" s="213">
        <f>SUM(K26:L26)</f>
        <v>45141</v>
      </c>
      <c r="N26" s="263">
        <f t="shared" si="5"/>
        <v>163916</v>
      </c>
      <c r="O26" s="257"/>
    </row>
    <row r="27" spans="1:15" s="258" customFormat="1" ht="14.25" thickBot="1" x14ac:dyDescent="0.3">
      <c r="A27" s="259" t="s">
        <v>171</v>
      </c>
      <c r="B27" s="260">
        <f>SUM(B11:B12)</f>
        <v>37730</v>
      </c>
      <c r="C27" s="261">
        <f>SUM(C11:C12)</f>
        <v>2000</v>
      </c>
      <c r="D27" s="213">
        <f>SUM(B27:C27)</f>
        <v>39730</v>
      </c>
      <c r="E27" s="260">
        <f>SUM(E11:E12)</f>
        <v>135834</v>
      </c>
      <c r="F27" s="261">
        <f>SUM(F11:F12)</f>
        <v>27262</v>
      </c>
      <c r="G27" s="213">
        <f>SUM(E27:F27)</f>
        <v>163096</v>
      </c>
      <c r="H27" s="260">
        <f>SUM(H11:H12)</f>
        <v>31630</v>
      </c>
      <c r="I27" s="261">
        <f>SUM(I11:I12)</f>
        <v>1666</v>
      </c>
      <c r="J27" s="260">
        <f t="shared" ref="J27:J37" si="8">SUM(H27:I27)</f>
        <v>33296</v>
      </c>
      <c r="K27" s="260">
        <f>SUM(K11:K12)</f>
        <v>85166</v>
      </c>
      <c r="L27" s="261">
        <f>SUM(L11:L12)</f>
        <v>5116</v>
      </c>
      <c r="M27" s="213">
        <f>SUM(K27:L27)</f>
        <v>90282</v>
      </c>
      <c r="N27" s="263">
        <f t="shared" si="5"/>
        <v>326404</v>
      </c>
      <c r="O27" s="257"/>
    </row>
    <row r="28" spans="1:15" s="106" customFormat="1" ht="14.25" thickBot="1" x14ac:dyDescent="0.3">
      <c r="A28" s="264" t="s">
        <v>172</v>
      </c>
      <c r="B28" s="260">
        <f>SUM(B11:B13)</f>
        <v>56595</v>
      </c>
      <c r="C28" s="265">
        <f>SUM(C11:C13)</f>
        <v>3000</v>
      </c>
      <c r="D28" s="213">
        <f t="shared" ref="D28:D37" si="9">SUM(B28:C28)</f>
        <v>59595</v>
      </c>
      <c r="E28" s="260">
        <f t="shared" ref="E28:L28" si="10">SUM(E11:E13)</f>
        <v>203751</v>
      </c>
      <c r="F28" s="261">
        <f t="shared" si="10"/>
        <v>40179</v>
      </c>
      <c r="G28" s="213">
        <f t="shared" si="6"/>
        <v>243930</v>
      </c>
      <c r="H28" s="260">
        <f>SUM(H11:H13)</f>
        <v>47445</v>
      </c>
      <c r="I28" s="261">
        <f>SUM(I11:I13)</f>
        <v>2499</v>
      </c>
      <c r="J28" s="260">
        <f t="shared" si="8"/>
        <v>49944</v>
      </c>
      <c r="K28" s="260">
        <f t="shared" si="10"/>
        <v>127749</v>
      </c>
      <c r="L28" s="262">
        <f t="shared" si="10"/>
        <v>7674</v>
      </c>
      <c r="M28" s="213">
        <f t="shared" si="7"/>
        <v>135423</v>
      </c>
      <c r="N28" s="263">
        <f t="shared" si="5"/>
        <v>488892</v>
      </c>
      <c r="O28" s="204"/>
    </row>
    <row r="29" spans="1:15" s="106" customFormat="1" ht="14.25" thickBot="1" x14ac:dyDescent="0.3">
      <c r="A29" s="259" t="s">
        <v>173</v>
      </c>
      <c r="B29" s="260">
        <f>SUM(B11:B14)</f>
        <v>75460</v>
      </c>
      <c r="C29" s="265">
        <f>SUM(C11:C14)</f>
        <v>16000</v>
      </c>
      <c r="D29" s="213">
        <f t="shared" si="9"/>
        <v>91460</v>
      </c>
      <c r="E29" s="260">
        <f>SUM(E11:E14)</f>
        <v>271668</v>
      </c>
      <c r="F29" s="261">
        <f>SUM(F11:F14)</f>
        <v>57091</v>
      </c>
      <c r="G29" s="213">
        <f t="shared" si="6"/>
        <v>328759</v>
      </c>
      <c r="H29" s="260">
        <f>SUM(H11:H14)</f>
        <v>63260</v>
      </c>
      <c r="I29" s="261">
        <f>SUM(I11:I14)</f>
        <v>3332</v>
      </c>
      <c r="J29" s="260">
        <f t="shared" si="8"/>
        <v>66592</v>
      </c>
      <c r="K29" s="260">
        <f>SUM(K11:K14)</f>
        <v>170332</v>
      </c>
      <c r="L29" s="262">
        <f>SUM(L11:L14)</f>
        <v>12732</v>
      </c>
      <c r="M29" s="213">
        <f t="shared" si="7"/>
        <v>183064</v>
      </c>
      <c r="N29" s="263">
        <f t="shared" si="5"/>
        <v>669875</v>
      </c>
      <c r="O29" s="204"/>
    </row>
    <row r="30" spans="1:15" s="106" customFormat="1" ht="14.25" thickBot="1" x14ac:dyDescent="0.3">
      <c r="A30" s="264" t="s">
        <v>174</v>
      </c>
      <c r="B30" s="260">
        <f>SUM(B11:B15)</f>
        <v>94325</v>
      </c>
      <c r="C30" s="265">
        <f>SUM(C11:C15)</f>
        <v>17000</v>
      </c>
      <c r="D30" s="213">
        <f t="shared" si="9"/>
        <v>111325</v>
      </c>
      <c r="E30" s="260">
        <f>SUM(E11:E15)</f>
        <v>339585</v>
      </c>
      <c r="F30" s="261">
        <f>SUM(F11:F15)</f>
        <v>70008</v>
      </c>
      <c r="G30" s="213">
        <f t="shared" si="6"/>
        <v>409593</v>
      </c>
      <c r="H30" s="260">
        <f>SUM(H11:H15)</f>
        <v>79075</v>
      </c>
      <c r="I30" s="261">
        <f>SUM(I11:I15)</f>
        <v>4165</v>
      </c>
      <c r="J30" s="260">
        <f t="shared" si="8"/>
        <v>83240</v>
      </c>
      <c r="K30" s="260">
        <f>SUM(K11:K15)</f>
        <v>212915</v>
      </c>
      <c r="L30" s="262">
        <f>SUM(L11:L15)</f>
        <v>15290</v>
      </c>
      <c r="M30" s="213">
        <f t="shared" si="7"/>
        <v>228205</v>
      </c>
      <c r="N30" s="263">
        <f t="shared" si="5"/>
        <v>832363</v>
      </c>
      <c r="O30" s="204"/>
    </row>
    <row r="31" spans="1:15" s="106" customFormat="1" ht="14.25" thickBot="1" x14ac:dyDescent="0.3">
      <c r="A31" s="259" t="s">
        <v>175</v>
      </c>
      <c r="B31" s="260">
        <f>SUM(B11:B16)</f>
        <v>113190</v>
      </c>
      <c r="C31" s="265">
        <f>SUM(C11:C16)</f>
        <v>18000</v>
      </c>
      <c r="D31" s="213">
        <f t="shared" si="9"/>
        <v>131190</v>
      </c>
      <c r="E31" s="260">
        <f>SUM(E11:E16)</f>
        <v>407502</v>
      </c>
      <c r="F31" s="261">
        <f>SUM(F11:F16)</f>
        <v>82925</v>
      </c>
      <c r="G31" s="213">
        <f t="shared" si="6"/>
        <v>490427</v>
      </c>
      <c r="H31" s="260">
        <f>SUM(H11:H16)</f>
        <v>94890</v>
      </c>
      <c r="I31" s="261">
        <f>SUM(I11:I16)</f>
        <v>4998</v>
      </c>
      <c r="J31" s="260">
        <f t="shared" si="8"/>
        <v>99888</v>
      </c>
      <c r="K31" s="260">
        <f>SUM(K11:K16)</f>
        <v>255498</v>
      </c>
      <c r="L31" s="262">
        <f>SUM(L11:L16)</f>
        <v>17848</v>
      </c>
      <c r="M31" s="213">
        <f t="shared" si="7"/>
        <v>273346</v>
      </c>
      <c r="N31" s="263">
        <f t="shared" si="5"/>
        <v>994851</v>
      </c>
      <c r="O31" s="204"/>
    </row>
    <row r="32" spans="1:15" s="106" customFormat="1" ht="14.25" thickBot="1" x14ac:dyDescent="0.3">
      <c r="A32" s="259" t="s">
        <v>176</v>
      </c>
      <c r="B32" s="260">
        <f>SUM(B11:B17)</f>
        <v>132055</v>
      </c>
      <c r="C32" s="265">
        <f t="shared" ref="C32:L32" si="11">SUM(C11:C17)</f>
        <v>19000</v>
      </c>
      <c r="D32" s="213">
        <f t="shared" si="9"/>
        <v>151055</v>
      </c>
      <c r="E32" s="260">
        <f t="shared" si="11"/>
        <v>475419</v>
      </c>
      <c r="F32" s="261">
        <f t="shared" si="11"/>
        <v>96966</v>
      </c>
      <c r="G32" s="213">
        <f t="shared" si="6"/>
        <v>572385</v>
      </c>
      <c r="H32" s="260">
        <f>SUM(H11:H17)</f>
        <v>110705</v>
      </c>
      <c r="I32" s="261">
        <f>SUM(I11:I17)</f>
        <v>5831</v>
      </c>
      <c r="J32" s="260">
        <f t="shared" si="8"/>
        <v>116536</v>
      </c>
      <c r="K32" s="260">
        <f t="shared" si="11"/>
        <v>298081</v>
      </c>
      <c r="L32" s="262">
        <f t="shared" si="11"/>
        <v>20406</v>
      </c>
      <c r="M32" s="213">
        <f t="shared" si="7"/>
        <v>318487</v>
      </c>
      <c r="N32" s="263">
        <f t="shared" si="5"/>
        <v>1158463</v>
      </c>
      <c r="O32" s="204"/>
    </row>
    <row r="33" spans="1:15" s="106" customFormat="1" ht="14.25" thickBot="1" x14ac:dyDescent="0.3">
      <c r="A33" s="259" t="s">
        <v>177</v>
      </c>
      <c r="B33" s="260">
        <f>SUM(B11:B18)</f>
        <v>150920</v>
      </c>
      <c r="C33" s="265">
        <f>SUM(C11:C18)</f>
        <v>20000</v>
      </c>
      <c r="D33" s="213">
        <f t="shared" si="9"/>
        <v>170920</v>
      </c>
      <c r="E33" s="260">
        <f>SUM(E11:E18)</f>
        <v>543336</v>
      </c>
      <c r="F33" s="261">
        <f>SUM(F11:F18)</f>
        <v>113231</v>
      </c>
      <c r="G33" s="213">
        <f t="shared" si="6"/>
        <v>656567</v>
      </c>
      <c r="H33" s="260">
        <f>SUM(H11:H18)</f>
        <v>126520</v>
      </c>
      <c r="I33" s="261">
        <f>SUM(I11:I18)</f>
        <v>6664</v>
      </c>
      <c r="J33" s="260">
        <f t="shared" si="8"/>
        <v>133184</v>
      </c>
      <c r="K33" s="260">
        <f>SUM(K11:K18)</f>
        <v>340664</v>
      </c>
      <c r="L33" s="262">
        <f>SUM(L11:L18)</f>
        <v>22964</v>
      </c>
      <c r="M33" s="213">
        <f t="shared" si="7"/>
        <v>363628</v>
      </c>
      <c r="N33" s="263">
        <f t="shared" si="5"/>
        <v>1324299</v>
      </c>
      <c r="O33" s="204"/>
    </row>
    <row r="34" spans="1:15" s="106" customFormat="1" ht="14.25" thickBot="1" x14ac:dyDescent="0.3">
      <c r="A34" s="259" t="s">
        <v>178</v>
      </c>
      <c r="B34" s="260">
        <f>SUM(B11:B19)</f>
        <v>169785</v>
      </c>
      <c r="C34" s="265">
        <f t="shared" ref="C34:L34" si="12">SUM(C11:C19)</f>
        <v>21000</v>
      </c>
      <c r="D34" s="213">
        <f t="shared" si="9"/>
        <v>190785</v>
      </c>
      <c r="E34" s="260">
        <f t="shared" si="12"/>
        <v>611253</v>
      </c>
      <c r="F34" s="261">
        <f t="shared" si="12"/>
        <v>126148</v>
      </c>
      <c r="G34" s="213">
        <f t="shared" si="6"/>
        <v>737401</v>
      </c>
      <c r="H34" s="260">
        <f>SUM(H11:H19)</f>
        <v>142335</v>
      </c>
      <c r="I34" s="261">
        <f>SUM(I11:I19)</f>
        <v>7497</v>
      </c>
      <c r="J34" s="260">
        <f t="shared" si="8"/>
        <v>149832</v>
      </c>
      <c r="K34" s="260">
        <f t="shared" si="12"/>
        <v>383247</v>
      </c>
      <c r="L34" s="262">
        <f t="shared" si="12"/>
        <v>25522</v>
      </c>
      <c r="M34" s="213">
        <f t="shared" si="7"/>
        <v>408769</v>
      </c>
      <c r="N34" s="263">
        <f t="shared" si="5"/>
        <v>1486787</v>
      </c>
      <c r="O34" s="204"/>
    </row>
    <row r="35" spans="1:15" s="106" customFormat="1" ht="14.25" thickBot="1" x14ac:dyDescent="0.3">
      <c r="A35" s="264" t="s">
        <v>179</v>
      </c>
      <c r="B35" s="260">
        <f>SUM(B11:B20)</f>
        <v>188650</v>
      </c>
      <c r="C35" s="265">
        <f t="shared" ref="C35:L35" si="13">SUM(C11:C20)</f>
        <v>22449</v>
      </c>
      <c r="D35" s="213">
        <f t="shared" si="9"/>
        <v>211099</v>
      </c>
      <c r="E35" s="260">
        <f t="shared" si="13"/>
        <v>679170</v>
      </c>
      <c r="F35" s="261">
        <f t="shared" si="13"/>
        <v>142014</v>
      </c>
      <c r="G35" s="213">
        <f t="shared" si="6"/>
        <v>821184</v>
      </c>
      <c r="H35" s="260">
        <f>SUM(H11:H20)</f>
        <v>158150</v>
      </c>
      <c r="I35" s="261">
        <f>SUM(I11:I20)</f>
        <v>8330</v>
      </c>
      <c r="J35" s="260">
        <f t="shared" si="8"/>
        <v>166480</v>
      </c>
      <c r="K35" s="260">
        <f t="shared" si="13"/>
        <v>425830</v>
      </c>
      <c r="L35" s="262">
        <f t="shared" si="13"/>
        <v>28080</v>
      </c>
      <c r="M35" s="213">
        <f t="shared" si="7"/>
        <v>453910</v>
      </c>
      <c r="N35" s="263">
        <f t="shared" si="5"/>
        <v>1652673</v>
      </c>
      <c r="O35" s="204"/>
    </row>
    <row r="36" spans="1:15" s="106" customFormat="1" ht="14.25" thickBot="1" x14ac:dyDescent="0.3">
      <c r="A36" s="259" t="s">
        <v>180</v>
      </c>
      <c r="B36" s="260">
        <f>SUM(B11:B21)</f>
        <v>207515</v>
      </c>
      <c r="C36" s="265">
        <f t="shared" ref="C36:L36" si="14">SUM(C11:C21)</f>
        <v>23449</v>
      </c>
      <c r="D36" s="213">
        <f t="shared" si="9"/>
        <v>230964</v>
      </c>
      <c r="E36" s="260">
        <f t="shared" si="14"/>
        <v>747087</v>
      </c>
      <c r="F36" s="261">
        <f t="shared" si="14"/>
        <v>154931</v>
      </c>
      <c r="G36" s="213">
        <f t="shared" si="6"/>
        <v>902018</v>
      </c>
      <c r="H36" s="260">
        <f>SUM(H11:H21)</f>
        <v>173965</v>
      </c>
      <c r="I36" s="261">
        <f>SUM(I11:I21)</f>
        <v>9163</v>
      </c>
      <c r="J36" s="260">
        <f t="shared" si="8"/>
        <v>183128</v>
      </c>
      <c r="K36" s="260">
        <f t="shared" si="14"/>
        <v>468413</v>
      </c>
      <c r="L36" s="262">
        <f t="shared" si="14"/>
        <v>30638</v>
      </c>
      <c r="M36" s="213">
        <f t="shared" si="7"/>
        <v>499051</v>
      </c>
      <c r="N36" s="263">
        <f t="shared" si="5"/>
        <v>1815161</v>
      </c>
      <c r="O36" s="204"/>
    </row>
    <row r="37" spans="1:15" s="106" customFormat="1" ht="14.25" thickBot="1" x14ac:dyDescent="0.3">
      <c r="A37" s="266" t="s">
        <v>246</v>
      </c>
      <c r="B37" s="267">
        <f>SUM(B11:B22)</f>
        <v>222380</v>
      </c>
      <c r="C37" s="268">
        <f>SUM(C11:C22)</f>
        <v>23449</v>
      </c>
      <c r="D37" s="221">
        <f t="shared" si="9"/>
        <v>245829</v>
      </c>
      <c r="E37" s="267">
        <f>SUM(E11:E22)</f>
        <v>825000</v>
      </c>
      <c r="F37" s="269">
        <f>SUM(F11:F22)</f>
        <v>167844</v>
      </c>
      <c r="G37" s="221">
        <f t="shared" si="6"/>
        <v>992844</v>
      </c>
      <c r="H37" s="267">
        <f>SUM(H11:H22)</f>
        <v>193280</v>
      </c>
      <c r="I37" s="269">
        <f>SUM(I11:I22)</f>
        <v>10000</v>
      </c>
      <c r="J37" s="267">
        <f t="shared" si="8"/>
        <v>203280</v>
      </c>
      <c r="K37" s="267">
        <f>SUM(K11:K22)</f>
        <v>517500</v>
      </c>
      <c r="L37" s="270">
        <f>SUM(L11:L22)</f>
        <v>33203</v>
      </c>
      <c r="M37" s="221">
        <f t="shared" si="7"/>
        <v>550703</v>
      </c>
      <c r="N37" s="271">
        <f t="shared" si="5"/>
        <v>1992656</v>
      </c>
    </row>
    <row r="38" spans="1:15" s="379" customFormat="1" ht="12.75" x14ac:dyDescent="0.2">
      <c r="B38" s="453"/>
      <c r="C38" s="453"/>
      <c r="D38" s="453"/>
      <c r="E38" s="453"/>
      <c r="F38" s="453"/>
      <c r="G38" s="453"/>
      <c r="H38" s="453"/>
      <c r="I38" s="453"/>
      <c r="J38" s="453"/>
      <c r="K38" s="453"/>
      <c r="L38" s="453"/>
      <c r="M38" s="453"/>
    </row>
    <row r="39" spans="1:15" s="151" customFormat="1" ht="12.75" x14ac:dyDescent="0.2">
      <c r="A39" s="273"/>
      <c r="B39" s="272"/>
      <c r="C39" s="272"/>
      <c r="E39" s="272"/>
      <c r="F39" s="272"/>
      <c r="G39" s="272"/>
      <c r="J39" s="272"/>
      <c r="K39" s="272"/>
      <c r="L39" s="272"/>
    </row>
    <row r="40" spans="1:15" s="151" customFormat="1" ht="12.75" x14ac:dyDescent="0.2"/>
    <row r="41" spans="1:15" s="151" customFormat="1" ht="12.75" x14ac:dyDescent="0.2">
      <c r="B41" s="151" t="s">
        <v>22</v>
      </c>
    </row>
    <row r="42" spans="1:15" x14ac:dyDescent="0.25">
      <c r="B42" s="4"/>
      <c r="C42" s="4"/>
      <c r="D42" s="71"/>
      <c r="E42" s="4"/>
      <c r="F42" s="4"/>
      <c r="G42" s="71"/>
      <c r="H42" s="4"/>
      <c r="I42" s="4"/>
      <c r="J42" s="71"/>
      <c r="K42" s="4"/>
      <c r="L42" s="4"/>
      <c r="M42" s="71"/>
      <c r="N42" s="72"/>
      <c r="O42" s="4"/>
    </row>
    <row r="43" spans="1:15" x14ac:dyDescent="0.25">
      <c r="D43" s="1" t="s">
        <v>22</v>
      </c>
    </row>
    <row r="44" spans="1:15" x14ac:dyDescent="0.25">
      <c r="D44" s="71"/>
    </row>
  </sheetData>
  <mergeCells count="18">
    <mergeCell ref="L7:L8"/>
    <mergeCell ref="M7:M8"/>
    <mergeCell ref="F7:F8"/>
    <mergeCell ref="G7:G8"/>
    <mergeCell ref="H7:H8"/>
    <mergeCell ref="I7:I8"/>
    <mergeCell ref="J7:J8"/>
    <mergeCell ref="K7:K8"/>
    <mergeCell ref="B6:D6"/>
    <mergeCell ref="B4:N4"/>
    <mergeCell ref="E6:G6"/>
    <mergeCell ref="H6:J6"/>
    <mergeCell ref="K6:M6"/>
    <mergeCell ref="N6:N8"/>
    <mergeCell ref="B7:B8"/>
    <mergeCell ref="C7:C8"/>
    <mergeCell ref="D7:D8"/>
    <mergeCell ref="E7:E8"/>
  </mergeCells>
  <pageMargins left="7.874015748031496E-2" right="7.874015748031496E-2" top="0.74803149606299213" bottom="0.74803149606299213" header="0.31496062992125984" footer="0.31496062992125984"/>
  <pageSetup paperSize="9" scale="85" orientation="landscape" r:id="rId1"/>
  <headerFooter>
    <oddHeader>&amp;R&amp;9Príloha č.11a/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35"/>
  <sheetViews>
    <sheetView tabSelected="1" topLeftCell="A4" workbookViewId="0">
      <selection sqref="A1:IV65536"/>
    </sheetView>
  </sheetViews>
  <sheetFormatPr defaultRowHeight="12.75" x14ac:dyDescent="0.2"/>
  <cols>
    <col min="1" max="1" width="14.42578125" style="2" customWidth="1"/>
    <col min="2" max="4" width="18.7109375" style="73" customWidth="1"/>
    <col min="5" max="5" width="18.7109375" style="1" customWidth="1"/>
    <col min="6" max="6" width="11.7109375" style="2" bestFit="1" customWidth="1"/>
    <col min="7" max="7" width="10.42578125" style="2" bestFit="1" customWidth="1"/>
    <col min="8" max="16384" width="9.140625" style="2"/>
  </cols>
  <sheetData>
    <row r="1" spans="1:13" ht="27.75" customHeight="1" x14ac:dyDescent="0.2">
      <c r="A1" s="1363" t="s">
        <v>22</v>
      </c>
      <c r="B1" s="1364"/>
      <c r="C1" s="1364"/>
      <c r="D1" s="1364"/>
      <c r="E1" s="1364"/>
      <c r="F1" s="1364"/>
      <c r="G1" s="1364"/>
      <c r="H1" s="1364"/>
    </row>
    <row r="2" spans="1:13" ht="27.75" customHeight="1" thickBot="1" x14ac:dyDescent="0.25"/>
    <row r="3" spans="1:13" x14ac:dyDescent="0.2">
      <c r="B3" s="1365" t="s">
        <v>414</v>
      </c>
      <c r="C3" s="1366"/>
      <c r="D3" s="1366"/>
      <c r="E3" s="1367"/>
    </row>
    <row r="4" spans="1:13" ht="13.5" thickBot="1" x14ac:dyDescent="0.25">
      <c r="B4" s="1368"/>
      <c r="C4" s="1369"/>
      <c r="D4" s="1369"/>
      <c r="E4" s="1370"/>
    </row>
    <row r="5" spans="1:13" ht="12.75" customHeight="1" x14ac:dyDescent="0.2">
      <c r="B5" s="1371" t="s">
        <v>137</v>
      </c>
      <c r="C5" s="1374" t="s">
        <v>138</v>
      </c>
      <c r="D5" s="1375" t="s">
        <v>190</v>
      </c>
      <c r="E5" s="74" t="s">
        <v>39</v>
      </c>
    </row>
    <row r="6" spans="1:13" x14ac:dyDescent="0.2">
      <c r="B6" s="1372"/>
      <c r="C6" s="1305"/>
      <c r="D6" s="1305"/>
      <c r="E6" s="75" t="s">
        <v>191</v>
      </c>
    </row>
    <row r="7" spans="1:13" ht="13.5" customHeight="1" thickBot="1" x14ac:dyDescent="0.25">
      <c r="B7" s="1373"/>
      <c r="C7" s="1306"/>
      <c r="D7" s="1306"/>
      <c r="E7" s="75" t="s">
        <v>192</v>
      </c>
    </row>
    <row r="8" spans="1:13" ht="13.5" thickBot="1" x14ac:dyDescent="0.25">
      <c r="A8" s="76"/>
      <c r="B8" s="77" t="s">
        <v>7</v>
      </c>
      <c r="C8" s="78" t="s">
        <v>7</v>
      </c>
      <c r="D8" s="79" t="s">
        <v>7</v>
      </c>
      <c r="E8" s="80" t="s">
        <v>7</v>
      </c>
    </row>
    <row r="9" spans="1:13" s="87" customFormat="1" ht="14.25" thickBot="1" x14ac:dyDescent="0.3">
      <c r="A9" s="81" t="s">
        <v>415</v>
      </c>
      <c r="B9" s="82">
        <v>225221</v>
      </c>
      <c r="C9" s="83">
        <v>297068</v>
      </c>
      <c r="D9" s="84">
        <v>130822</v>
      </c>
      <c r="E9" s="85">
        <f>SUM(B9:D9)</f>
        <v>653111</v>
      </c>
      <c r="F9" s="86"/>
      <c r="G9" s="86"/>
      <c r="H9" s="86"/>
    </row>
    <row r="10" spans="1:13" s="89" customFormat="1" x14ac:dyDescent="0.2">
      <c r="A10" s="198" t="s">
        <v>159</v>
      </c>
      <c r="B10" s="199">
        <v>17985</v>
      </c>
      <c r="C10" s="200">
        <v>23722</v>
      </c>
      <c r="D10" s="199">
        <v>10331</v>
      </c>
      <c r="E10" s="201">
        <f>SUM(B10:D10)</f>
        <v>52038</v>
      </c>
      <c r="F10" s="88"/>
      <c r="G10" s="88"/>
      <c r="H10" s="88"/>
    </row>
    <row r="11" spans="1:13" s="89" customFormat="1" x14ac:dyDescent="0.2">
      <c r="A11" s="202" t="s">
        <v>160</v>
      </c>
      <c r="B11" s="199">
        <v>17985</v>
      </c>
      <c r="C11" s="200">
        <v>23722</v>
      </c>
      <c r="D11" s="199">
        <v>10331</v>
      </c>
      <c r="E11" s="203">
        <f>SUM(B11:D11)</f>
        <v>52038</v>
      </c>
      <c r="F11" s="88"/>
      <c r="G11" s="88"/>
      <c r="H11" s="88"/>
    </row>
    <row r="12" spans="1:13" s="89" customFormat="1" x14ac:dyDescent="0.2">
      <c r="A12" s="202" t="s">
        <v>161</v>
      </c>
      <c r="B12" s="199">
        <v>17985</v>
      </c>
      <c r="C12" s="200">
        <v>23722</v>
      </c>
      <c r="D12" s="199">
        <v>10331</v>
      </c>
      <c r="E12" s="203">
        <f t="shared" ref="E12:E21" si="0">SUM(B12:D12)</f>
        <v>52038</v>
      </c>
      <c r="F12" s="88"/>
      <c r="G12" s="88"/>
      <c r="H12" s="88"/>
    </row>
    <row r="13" spans="1:13" s="89" customFormat="1" x14ac:dyDescent="0.2">
      <c r="A13" s="202" t="s">
        <v>162</v>
      </c>
      <c r="B13" s="199">
        <v>21122</v>
      </c>
      <c r="C13" s="200">
        <v>27854</v>
      </c>
      <c r="D13" s="199">
        <v>12629</v>
      </c>
      <c r="E13" s="203">
        <f t="shared" si="0"/>
        <v>61605</v>
      </c>
      <c r="F13" s="88"/>
      <c r="G13" s="88"/>
      <c r="H13" s="88"/>
      <c r="M13" s="89" t="s">
        <v>22</v>
      </c>
    </row>
    <row r="14" spans="1:13" s="89" customFormat="1" x14ac:dyDescent="0.2">
      <c r="A14" s="202" t="s">
        <v>163</v>
      </c>
      <c r="B14" s="199">
        <v>18768</v>
      </c>
      <c r="C14" s="200">
        <v>24756</v>
      </c>
      <c r="D14" s="199">
        <v>10900</v>
      </c>
      <c r="E14" s="203">
        <f t="shared" si="0"/>
        <v>54424</v>
      </c>
      <c r="F14" s="88"/>
      <c r="G14" s="88"/>
      <c r="H14" s="88"/>
    </row>
    <row r="15" spans="1:13" s="89" customFormat="1" x14ac:dyDescent="0.2">
      <c r="A15" s="202" t="s">
        <v>164</v>
      </c>
      <c r="B15" s="199">
        <v>18768</v>
      </c>
      <c r="C15" s="200">
        <v>24756</v>
      </c>
      <c r="D15" s="199">
        <v>10900</v>
      </c>
      <c r="E15" s="203">
        <f t="shared" si="0"/>
        <v>54424</v>
      </c>
      <c r="F15" s="88"/>
      <c r="G15" s="88"/>
      <c r="H15" s="88"/>
    </row>
    <row r="16" spans="1:13" s="106" customFormat="1" ht="13.5" x14ac:dyDescent="0.25">
      <c r="A16" s="202" t="s">
        <v>187</v>
      </c>
      <c r="B16" s="199">
        <v>18768</v>
      </c>
      <c r="C16" s="200">
        <v>24756</v>
      </c>
      <c r="D16" s="199">
        <v>10900</v>
      </c>
      <c r="E16" s="203">
        <f t="shared" si="0"/>
        <v>54424</v>
      </c>
      <c r="F16" s="204"/>
      <c r="G16" s="204"/>
      <c r="H16" s="204"/>
    </row>
    <row r="17" spans="1:8" s="89" customFormat="1" x14ac:dyDescent="0.2">
      <c r="A17" s="202" t="s">
        <v>166</v>
      </c>
      <c r="B17" s="199">
        <v>18768</v>
      </c>
      <c r="C17" s="200">
        <v>24756</v>
      </c>
      <c r="D17" s="199">
        <v>10900</v>
      </c>
      <c r="E17" s="203">
        <f t="shared" si="0"/>
        <v>54424</v>
      </c>
      <c r="F17" s="88"/>
      <c r="G17" s="88"/>
      <c r="H17" s="88"/>
    </row>
    <row r="18" spans="1:8" s="89" customFormat="1" x14ac:dyDescent="0.2">
      <c r="A18" s="202" t="s">
        <v>167</v>
      </c>
      <c r="B18" s="199">
        <v>18768</v>
      </c>
      <c r="C18" s="200">
        <v>24756</v>
      </c>
      <c r="D18" s="199">
        <v>10900</v>
      </c>
      <c r="E18" s="203">
        <f t="shared" si="0"/>
        <v>54424</v>
      </c>
      <c r="F18" s="88"/>
      <c r="G18" s="88"/>
      <c r="H18" s="88"/>
    </row>
    <row r="19" spans="1:8" s="89" customFormat="1" x14ac:dyDescent="0.2">
      <c r="A19" s="202" t="s">
        <v>168</v>
      </c>
      <c r="B19" s="199">
        <v>18768</v>
      </c>
      <c r="C19" s="200">
        <v>24756</v>
      </c>
      <c r="D19" s="199">
        <v>10900</v>
      </c>
      <c r="E19" s="203">
        <f t="shared" si="0"/>
        <v>54424</v>
      </c>
      <c r="F19" s="88"/>
      <c r="G19" s="88"/>
      <c r="H19" s="88"/>
    </row>
    <row r="20" spans="1:8" s="106" customFormat="1" ht="13.5" x14ac:dyDescent="0.25">
      <c r="A20" s="202" t="s">
        <v>169</v>
      </c>
      <c r="B20" s="199">
        <v>18768</v>
      </c>
      <c r="C20" s="200">
        <v>24756</v>
      </c>
      <c r="D20" s="199">
        <v>10900</v>
      </c>
      <c r="E20" s="203">
        <f>SUM(B20:D20)</f>
        <v>54424</v>
      </c>
      <c r="F20" s="204"/>
      <c r="G20" s="204"/>
      <c r="H20" s="204"/>
    </row>
    <row r="21" spans="1:8" s="106" customFormat="1" ht="14.25" thickBot="1" x14ac:dyDescent="0.3">
      <c r="A21" s="205" t="s">
        <v>193</v>
      </c>
      <c r="B21" s="199">
        <v>18768</v>
      </c>
      <c r="C21" s="200">
        <v>24756</v>
      </c>
      <c r="D21" s="199">
        <v>10900</v>
      </c>
      <c r="E21" s="203">
        <f t="shared" si="0"/>
        <v>54424</v>
      </c>
      <c r="F21" s="204"/>
      <c r="G21" s="204"/>
      <c r="H21" s="204"/>
    </row>
    <row r="22" spans="1:8" s="89" customFormat="1" ht="13.5" x14ac:dyDescent="0.25">
      <c r="A22" s="206" t="s">
        <v>159</v>
      </c>
      <c r="B22" s="207">
        <f>SUM(B10)</f>
        <v>17985</v>
      </c>
      <c r="C22" s="208">
        <f>SUM(C10)</f>
        <v>23722</v>
      </c>
      <c r="D22" s="207">
        <f>SUM(D10)</f>
        <v>10331</v>
      </c>
      <c r="E22" s="209">
        <f t="shared" ref="E22:E33" si="1">SUM(C22+B22+D22)</f>
        <v>52038</v>
      </c>
      <c r="F22" s="88"/>
      <c r="G22" s="88"/>
      <c r="H22" s="88"/>
    </row>
    <row r="23" spans="1:8" s="215" customFormat="1" ht="13.5" x14ac:dyDescent="0.25">
      <c r="A23" s="210" t="s">
        <v>160</v>
      </c>
      <c r="B23" s="211">
        <f>SUM(B10:B11)</f>
        <v>35970</v>
      </c>
      <c r="C23" s="212">
        <f>SUM(C10:C11)</f>
        <v>47444</v>
      </c>
      <c r="D23" s="211">
        <f>SUM(D10:D11)</f>
        <v>20662</v>
      </c>
      <c r="E23" s="213">
        <f t="shared" si="1"/>
        <v>104076</v>
      </c>
      <c r="F23" s="214"/>
      <c r="G23" s="214"/>
      <c r="H23" s="214"/>
    </row>
    <row r="24" spans="1:8" s="89" customFormat="1" ht="13.5" x14ac:dyDescent="0.25">
      <c r="A24" s="210" t="s">
        <v>161</v>
      </c>
      <c r="B24" s="211">
        <f>SUM(B10:B12)</f>
        <v>53955</v>
      </c>
      <c r="C24" s="212">
        <f>SUM(C10:C12)</f>
        <v>71166</v>
      </c>
      <c r="D24" s="211">
        <f>SUM(D10:D12)</f>
        <v>30993</v>
      </c>
      <c r="E24" s="213">
        <f t="shared" si="1"/>
        <v>156114</v>
      </c>
      <c r="F24" s="88"/>
      <c r="G24" s="88"/>
      <c r="H24" s="88"/>
    </row>
    <row r="25" spans="1:8" s="89" customFormat="1" ht="13.5" x14ac:dyDescent="0.25">
      <c r="A25" s="210" t="s">
        <v>162</v>
      </c>
      <c r="B25" s="216">
        <f>SUM(B10:B13)</f>
        <v>75077</v>
      </c>
      <c r="C25" s="217">
        <f>SUM(C10:C13)</f>
        <v>99020</v>
      </c>
      <c r="D25" s="211">
        <f>SUM(D10:D13)</f>
        <v>43622</v>
      </c>
      <c r="E25" s="213">
        <f t="shared" si="1"/>
        <v>217719</v>
      </c>
      <c r="F25" s="88"/>
      <c r="G25" s="88"/>
      <c r="H25" s="88"/>
    </row>
    <row r="26" spans="1:8" s="106" customFormat="1" ht="13.5" x14ac:dyDescent="0.25">
      <c r="A26" s="210" t="s">
        <v>163</v>
      </c>
      <c r="B26" s="216">
        <f>SUM(B10:B14)</f>
        <v>93845</v>
      </c>
      <c r="C26" s="216">
        <f>SUM(C10:C14)</f>
        <v>123776</v>
      </c>
      <c r="D26" s="216">
        <f>SUM(D10:D14)</f>
        <v>54522</v>
      </c>
      <c r="E26" s="218">
        <f>SUM(E10:E14)</f>
        <v>272143</v>
      </c>
      <c r="F26" s="204"/>
      <c r="G26" s="204"/>
      <c r="H26" s="204"/>
    </row>
    <row r="27" spans="1:8" s="89" customFormat="1" ht="13.5" x14ac:dyDescent="0.25">
      <c r="A27" s="210" t="s">
        <v>164</v>
      </c>
      <c r="B27" s="216">
        <f>SUM(B10:B15)</f>
        <v>112613</v>
      </c>
      <c r="C27" s="216">
        <f>SUM(C10:C15)</f>
        <v>148532</v>
      </c>
      <c r="D27" s="216">
        <f>SUM(D10:D15)</f>
        <v>65422</v>
      </c>
      <c r="E27" s="213">
        <f t="shared" si="1"/>
        <v>326567</v>
      </c>
      <c r="F27" s="88"/>
      <c r="G27" s="88"/>
      <c r="H27" s="88"/>
    </row>
    <row r="28" spans="1:8" s="89" customFormat="1" ht="13.5" x14ac:dyDescent="0.25">
      <c r="A28" s="210" t="s">
        <v>187</v>
      </c>
      <c r="B28" s="216">
        <f>SUM(B10:B16)</f>
        <v>131381</v>
      </c>
      <c r="C28" s="216">
        <f>SUM(C10:C16)</f>
        <v>173288</v>
      </c>
      <c r="D28" s="216">
        <f>SUM(D10:D16)</f>
        <v>76322</v>
      </c>
      <c r="E28" s="213">
        <f t="shared" si="1"/>
        <v>380991</v>
      </c>
      <c r="F28" s="88"/>
      <c r="G28" s="88"/>
      <c r="H28" s="88"/>
    </row>
    <row r="29" spans="1:8" s="89" customFormat="1" ht="13.5" x14ac:dyDescent="0.25">
      <c r="A29" s="210" t="s">
        <v>166</v>
      </c>
      <c r="B29" s="216">
        <f>SUM(B10:B17)</f>
        <v>150149</v>
      </c>
      <c r="C29" s="216">
        <f>SUM(C10:C17)</f>
        <v>198044</v>
      </c>
      <c r="D29" s="216">
        <f>SUM(D10:D17)</f>
        <v>87222</v>
      </c>
      <c r="E29" s="213">
        <f t="shared" si="1"/>
        <v>435415</v>
      </c>
      <c r="F29" s="88"/>
      <c r="G29" s="88"/>
      <c r="H29" s="88"/>
    </row>
    <row r="30" spans="1:8" s="89" customFormat="1" ht="13.5" x14ac:dyDescent="0.25">
      <c r="A30" s="210" t="s">
        <v>167</v>
      </c>
      <c r="B30" s="216">
        <f>SUM(B10:B18)</f>
        <v>168917</v>
      </c>
      <c r="C30" s="216">
        <f>SUM(C10:C18)</f>
        <v>222800</v>
      </c>
      <c r="D30" s="216">
        <f>SUM(D10:D18)</f>
        <v>98122</v>
      </c>
      <c r="E30" s="213">
        <f t="shared" si="1"/>
        <v>489839</v>
      </c>
      <c r="F30" s="88"/>
      <c r="G30" s="88"/>
      <c r="H30" s="88"/>
    </row>
    <row r="31" spans="1:8" s="106" customFormat="1" ht="13.5" x14ac:dyDescent="0.25">
      <c r="A31" s="210" t="s">
        <v>168</v>
      </c>
      <c r="B31" s="216">
        <f>SUM(B10:B19)</f>
        <v>187685</v>
      </c>
      <c r="C31" s="216">
        <f>SUM(C10:C19)</f>
        <v>247556</v>
      </c>
      <c r="D31" s="216">
        <f>SUM(D10:D19)</f>
        <v>109022</v>
      </c>
      <c r="E31" s="213">
        <f t="shared" si="1"/>
        <v>544263</v>
      </c>
      <c r="F31" s="204"/>
      <c r="G31" s="204"/>
      <c r="H31" s="204"/>
    </row>
    <row r="32" spans="1:8" s="89" customFormat="1" ht="13.5" x14ac:dyDescent="0.25">
      <c r="A32" s="210" t="s">
        <v>169</v>
      </c>
      <c r="B32" s="216">
        <f>SUM(B10:B20)</f>
        <v>206453</v>
      </c>
      <c r="C32" s="216">
        <f>SUM(C10:C20)</f>
        <v>272312</v>
      </c>
      <c r="D32" s="216">
        <f>SUM(D10:D20)</f>
        <v>119922</v>
      </c>
      <c r="E32" s="213">
        <f t="shared" si="1"/>
        <v>598687</v>
      </c>
      <c r="F32" s="88"/>
      <c r="G32" s="88"/>
      <c r="H32" s="88"/>
    </row>
    <row r="33" spans="1:6" s="89" customFormat="1" ht="14.25" thickBot="1" x14ac:dyDescent="0.3">
      <c r="A33" s="219" t="s">
        <v>193</v>
      </c>
      <c r="B33" s="220">
        <f>SUM(B10:B21)</f>
        <v>225221</v>
      </c>
      <c r="C33" s="220">
        <f>SUM(C10:C21)</f>
        <v>297068</v>
      </c>
      <c r="D33" s="220">
        <f>SUM(D10:D21)</f>
        <v>130822</v>
      </c>
      <c r="E33" s="221">
        <f t="shared" si="1"/>
        <v>653111</v>
      </c>
      <c r="F33" s="88"/>
    </row>
    <row r="34" spans="1:6" x14ac:dyDescent="0.2">
      <c r="B34" s="90"/>
      <c r="C34" s="90"/>
      <c r="D34" s="90"/>
      <c r="E34" s="90"/>
      <c r="F34" s="4"/>
    </row>
    <row r="35" spans="1:6" x14ac:dyDescent="0.2">
      <c r="B35" s="90"/>
      <c r="C35" s="90"/>
      <c r="D35" s="90"/>
      <c r="E35" s="90"/>
    </row>
  </sheetData>
  <mergeCells count="5">
    <mergeCell ref="A1:H1"/>
    <mergeCell ref="B3:E4"/>
    <mergeCell ref="B5:B7"/>
    <mergeCell ref="C5:C7"/>
    <mergeCell ref="D5:D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&amp;R&amp;9Príloha č.11b/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2:T76"/>
  <sheetViews>
    <sheetView workbookViewId="0">
      <selection activeCell="L18" sqref="L18"/>
    </sheetView>
  </sheetViews>
  <sheetFormatPr defaultRowHeight="12.75" x14ac:dyDescent="0.2"/>
  <cols>
    <col min="1" max="1" width="12.28515625" style="348" customWidth="1"/>
    <col min="2" max="4" width="11.7109375" style="15" customWidth="1"/>
    <col min="5" max="5" width="13.7109375" style="15" customWidth="1"/>
    <col min="6" max="14" width="10.7109375" style="15" customWidth="1"/>
    <col min="15" max="15" width="13.7109375" style="15" customWidth="1"/>
    <col min="16" max="18" width="11.7109375" style="15" customWidth="1"/>
    <col min="19" max="19" width="13.7109375" style="15" customWidth="1"/>
    <col min="20" max="20" width="10.42578125" style="5" bestFit="1" customWidth="1"/>
    <col min="21" max="16384" width="9.140625" style="5"/>
  </cols>
  <sheetData>
    <row r="2" spans="1:20" s="455" customFormat="1" ht="27" customHeight="1" thickBot="1" x14ac:dyDescent="0.35">
      <c r="A2" s="454"/>
      <c r="B2" s="1376" t="s">
        <v>420</v>
      </c>
      <c r="C2" s="1377"/>
      <c r="D2" s="1377"/>
      <c r="E2" s="1377"/>
      <c r="F2" s="1377"/>
      <c r="G2" s="1377"/>
      <c r="H2" s="1377"/>
      <c r="I2" s="1377"/>
      <c r="J2" s="1377"/>
      <c r="K2" s="1377"/>
      <c r="L2" s="1377"/>
      <c r="M2" s="1377"/>
      <c r="N2" s="1377"/>
      <c r="O2" s="1377"/>
      <c r="P2" s="1377"/>
      <c r="Q2" s="1377"/>
      <c r="R2" s="1377"/>
      <c r="S2" s="1377"/>
    </row>
    <row r="3" spans="1:20" s="456" customFormat="1" ht="13.5" customHeight="1" thickBot="1" x14ac:dyDescent="0.25">
      <c r="A3" s="454"/>
      <c r="B3" s="1378" t="s">
        <v>181</v>
      </c>
      <c r="C3" s="1379"/>
      <c r="D3" s="1379"/>
      <c r="E3" s="1379"/>
      <c r="F3" s="1379"/>
      <c r="G3" s="1379"/>
      <c r="H3" s="1379"/>
      <c r="I3" s="1379"/>
      <c r="J3" s="1379"/>
      <c r="K3" s="1379"/>
      <c r="L3" s="1379"/>
      <c r="M3" s="1379"/>
      <c r="N3" s="1379"/>
      <c r="O3" s="1380"/>
      <c r="P3" s="865" t="s">
        <v>11</v>
      </c>
      <c r="Q3" s="865" t="s">
        <v>11</v>
      </c>
      <c r="R3" s="871" t="s">
        <v>9</v>
      </c>
      <c r="S3" s="872"/>
    </row>
    <row r="4" spans="1:20" s="458" customFormat="1" ht="25.5" customHeight="1" thickBot="1" x14ac:dyDescent="0.3">
      <c r="A4" s="457"/>
      <c r="B4" s="1385" t="s">
        <v>194</v>
      </c>
      <c r="C4" s="1386"/>
      <c r="D4" s="1386"/>
      <c r="E4" s="1386"/>
      <c r="F4" s="1387" t="s">
        <v>14</v>
      </c>
      <c r="G4" s="1393" t="s">
        <v>383</v>
      </c>
      <c r="H4" s="1393" t="s">
        <v>248</v>
      </c>
      <c r="I4" s="1393" t="s">
        <v>421</v>
      </c>
      <c r="J4" s="1393" t="s">
        <v>422</v>
      </c>
      <c r="K4" s="1393" t="s">
        <v>423</v>
      </c>
      <c r="L4" s="1393" t="s">
        <v>384</v>
      </c>
      <c r="M4" s="1389" t="s">
        <v>195</v>
      </c>
      <c r="N4" s="1389" t="s">
        <v>196</v>
      </c>
      <c r="O4" s="1389" t="s">
        <v>7</v>
      </c>
      <c r="P4" s="1391" t="s">
        <v>197</v>
      </c>
      <c r="Q4" s="1381" t="s">
        <v>371</v>
      </c>
      <c r="R4" s="1383" t="s">
        <v>196</v>
      </c>
      <c r="S4" s="873" t="s">
        <v>7</v>
      </c>
    </row>
    <row r="5" spans="1:20" s="419" customFormat="1" ht="13.5" customHeight="1" thickBot="1" x14ac:dyDescent="0.25">
      <c r="A5" s="459" t="s">
        <v>198</v>
      </c>
      <c r="B5" s="874" t="s">
        <v>279</v>
      </c>
      <c r="C5" s="875" t="s">
        <v>312</v>
      </c>
      <c r="D5" s="876" t="s">
        <v>199</v>
      </c>
      <c r="E5" s="877" t="s">
        <v>158</v>
      </c>
      <c r="F5" s="1388"/>
      <c r="G5" s="1394"/>
      <c r="H5" s="1394"/>
      <c r="I5" s="1394"/>
      <c r="J5" s="1394"/>
      <c r="K5" s="1394"/>
      <c r="L5" s="1394"/>
      <c r="M5" s="1382"/>
      <c r="N5" s="1390"/>
      <c r="O5" s="1390"/>
      <c r="P5" s="1392"/>
      <c r="Q5" s="1382"/>
      <c r="R5" s="1384"/>
      <c r="S5" s="878"/>
    </row>
    <row r="6" spans="1:20" s="619" customFormat="1" ht="21" customHeight="1" thickBot="1" x14ac:dyDescent="0.25">
      <c r="A6" s="618"/>
      <c r="B6" s="879">
        <v>1183036</v>
      </c>
      <c r="C6" s="880">
        <v>3690</v>
      </c>
      <c r="D6" s="881">
        <v>20000</v>
      </c>
      <c r="E6" s="882">
        <f>SUM(B6:D6)</f>
        <v>1206726</v>
      </c>
      <c r="F6" s="881">
        <v>17251</v>
      </c>
      <c r="G6" s="880">
        <v>10500</v>
      </c>
      <c r="H6" s="880">
        <v>11779</v>
      </c>
      <c r="I6" s="880">
        <v>2279</v>
      </c>
      <c r="J6" s="880">
        <v>7330</v>
      </c>
      <c r="K6" s="880">
        <v>4660</v>
      </c>
      <c r="L6" s="880">
        <v>5850</v>
      </c>
      <c r="M6" s="880">
        <v>150</v>
      </c>
      <c r="N6" s="880">
        <v>12288</v>
      </c>
      <c r="O6" s="880">
        <f>SUM(E6+F6+G6+H6+I6+J6+L6+M6+N6+K6)</f>
        <v>1278813</v>
      </c>
      <c r="P6" s="883">
        <v>50249</v>
      </c>
      <c r="Q6" s="883">
        <v>182</v>
      </c>
      <c r="R6" s="884">
        <v>1555</v>
      </c>
      <c r="S6" s="885">
        <f>SUM(O6+P6+Q6+R6)</f>
        <v>1330799</v>
      </c>
      <c r="T6" s="420"/>
    </row>
    <row r="7" spans="1:20" s="20" customFormat="1" ht="13.5" thickBot="1" x14ac:dyDescent="0.25">
      <c r="A7" s="460" t="s">
        <v>200</v>
      </c>
      <c r="B7" s="886">
        <f>SUM(B8:B20)</f>
        <v>1183036</v>
      </c>
      <c r="C7" s="887">
        <f t="shared" ref="C7:R7" si="0">SUM(C8:C20)</f>
        <v>3690</v>
      </c>
      <c r="D7" s="888">
        <f t="shared" si="0"/>
        <v>20000</v>
      </c>
      <c r="E7" s="887">
        <f t="shared" si="0"/>
        <v>1206726</v>
      </c>
      <c r="F7" s="888">
        <f t="shared" si="0"/>
        <v>17251</v>
      </c>
      <c r="G7" s="887">
        <f t="shared" si="0"/>
        <v>10500</v>
      </c>
      <c r="H7" s="887">
        <f t="shared" si="0"/>
        <v>11779</v>
      </c>
      <c r="I7" s="887">
        <f t="shared" si="0"/>
        <v>2279</v>
      </c>
      <c r="J7" s="887">
        <f t="shared" si="0"/>
        <v>7330</v>
      </c>
      <c r="K7" s="887">
        <f t="shared" si="0"/>
        <v>4660</v>
      </c>
      <c r="L7" s="887">
        <f t="shared" si="0"/>
        <v>5850</v>
      </c>
      <c r="M7" s="887">
        <f t="shared" si="0"/>
        <v>150</v>
      </c>
      <c r="N7" s="889">
        <f t="shared" si="0"/>
        <v>12287.8</v>
      </c>
      <c r="O7" s="890">
        <f>SUM(E7:N7)</f>
        <v>1278812.8</v>
      </c>
      <c r="P7" s="416">
        <f t="shared" si="0"/>
        <v>50249</v>
      </c>
      <c r="Q7" s="416">
        <f>SUM(Q8:Q20)</f>
        <v>182</v>
      </c>
      <c r="R7" s="891">
        <f t="shared" si="0"/>
        <v>1555.2</v>
      </c>
      <c r="S7" s="892">
        <f>SUM(O7+P7+Q7+R7)</f>
        <v>1330799</v>
      </c>
      <c r="T7" s="359"/>
    </row>
    <row r="8" spans="1:20" s="20" customFormat="1" x14ac:dyDescent="0.2">
      <c r="A8" s="620" t="s">
        <v>184</v>
      </c>
      <c r="B8" s="893">
        <v>82008</v>
      </c>
      <c r="C8" s="894"/>
      <c r="D8" s="895"/>
      <c r="E8" s="894">
        <f t="shared" ref="E8:E13" si="1">SUM(B8:D8)</f>
        <v>82008</v>
      </c>
      <c r="F8" s="896"/>
      <c r="G8" s="897"/>
      <c r="H8" s="898"/>
      <c r="I8" s="898"/>
      <c r="J8" s="899"/>
      <c r="K8" s="899"/>
      <c r="L8" s="900"/>
      <c r="M8" s="901"/>
      <c r="N8" s="902"/>
      <c r="O8" s="903">
        <f>SUM(E8:N8)</f>
        <v>82008</v>
      </c>
      <c r="P8" s="904"/>
      <c r="Q8" s="904"/>
      <c r="R8" s="905"/>
      <c r="S8" s="906">
        <f>SUM(O8+P8+Q8+R8)</f>
        <v>82008</v>
      </c>
    </row>
    <row r="9" spans="1:20" s="20" customFormat="1" x14ac:dyDescent="0.2">
      <c r="A9" s="627" t="s">
        <v>160</v>
      </c>
      <c r="B9" s="893">
        <v>104862</v>
      </c>
      <c r="C9" s="894"/>
      <c r="D9" s="895"/>
      <c r="E9" s="894">
        <f t="shared" si="1"/>
        <v>104862</v>
      </c>
      <c r="F9" s="907">
        <v>5530</v>
      </c>
      <c r="G9" s="908">
        <v>5800</v>
      </c>
      <c r="H9" s="909"/>
      <c r="I9" s="909"/>
      <c r="J9" s="910"/>
      <c r="K9" s="910"/>
      <c r="L9" s="911">
        <v>6150</v>
      </c>
      <c r="M9" s="912">
        <v>50</v>
      </c>
      <c r="N9" s="913">
        <v>3119.8</v>
      </c>
      <c r="O9" s="903">
        <f>SUM(E9:N9)</f>
        <v>125511.8</v>
      </c>
      <c r="P9" s="904">
        <v>13486</v>
      </c>
      <c r="Q9" s="904"/>
      <c r="R9" s="905">
        <v>979.2</v>
      </c>
      <c r="S9" s="899">
        <f>SUM(O9+P9+Q9+R9)</f>
        <v>139977</v>
      </c>
    </row>
    <row r="10" spans="1:20" s="20" customFormat="1" x14ac:dyDescent="0.2">
      <c r="A10" s="627" t="s">
        <v>161</v>
      </c>
      <c r="B10" s="893">
        <v>93435</v>
      </c>
      <c r="C10" s="894"/>
      <c r="D10" s="895"/>
      <c r="E10" s="894">
        <f t="shared" si="1"/>
        <v>93435</v>
      </c>
      <c r="F10" s="907"/>
      <c r="G10" s="908"/>
      <c r="H10" s="909"/>
      <c r="I10" s="909"/>
      <c r="J10" s="910"/>
      <c r="K10" s="910"/>
      <c r="L10" s="911">
        <v>-300</v>
      </c>
      <c r="M10" s="912"/>
      <c r="N10" s="913"/>
      <c r="O10" s="903">
        <f t="shared" ref="O10:O18" si="2">SUM(E10:N10)</f>
        <v>93135</v>
      </c>
      <c r="P10" s="904"/>
      <c r="Q10" s="904"/>
      <c r="R10" s="905"/>
      <c r="S10" s="899">
        <f t="shared" ref="S10:S20" si="3">SUM(O10+P10+Q10+R10)</f>
        <v>93135</v>
      </c>
    </row>
    <row r="11" spans="1:20" s="20" customFormat="1" x14ac:dyDescent="0.2">
      <c r="A11" s="627" t="s">
        <v>162</v>
      </c>
      <c r="B11" s="893">
        <v>93435</v>
      </c>
      <c r="C11" s="894"/>
      <c r="D11" s="895"/>
      <c r="E11" s="894">
        <f t="shared" si="1"/>
        <v>93435</v>
      </c>
      <c r="F11" s="907"/>
      <c r="G11" s="908"/>
      <c r="H11" s="909"/>
      <c r="I11" s="909"/>
      <c r="J11" s="910">
        <v>872</v>
      </c>
      <c r="K11" s="910"/>
      <c r="L11" s="911"/>
      <c r="M11" s="912"/>
      <c r="N11" s="913">
        <v>4099</v>
      </c>
      <c r="O11" s="903">
        <f t="shared" si="2"/>
        <v>98406</v>
      </c>
      <c r="P11" s="904"/>
      <c r="Q11" s="904">
        <v>182</v>
      </c>
      <c r="R11" s="905"/>
      <c r="S11" s="899">
        <f t="shared" si="3"/>
        <v>98588</v>
      </c>
      <c r="T11" s="359"/>
    </row>
    <row r="12" spans="1:20" s="20" customFormat="1" x14ac:dyDescent="0.2">
      <c r="A12" s="627" t="s">
        <v>186</v>
      </c>
      <c r="B12" s="893">
        <v>104921</v>
      </c>
      <c r="C12" s="894">
        <v>2051</v>
      </c>
      <c r="D12" s="895"/>
      <c r="E12" s="894">
        <f t="shared" si="1"/>
        <v>106972</v>
      </c>
      <c r="F12" s="907">
        <v>5530</v>
      </c>
      <c r="G12" s="908"/>
      <c r="H12" s="909">
        <v>4268</v>
      </c>
      <c r="I12" s="909"/>
      <c r="J12" s="910"/>
      <c r="K12" s="910"/>
      <c r="L12" s="911"/>
      <c r="M12" s="912">
        <v>50</v>
      </c>
      <c r="N12" s="913"/>
      <c r="O12" s="903">
        <f t="shared" si="2"/>
        <v>116820</v>
      </c>
      <c r="P12" s="904">
        <v>13486</v>
      </c>
      <c r="Q12" s="904"/>
      <c r="R12" s="905"/>
      <c r="S12" s="899">
        <f t="shared" si="3"/>
        <v>130306</v>
      </c>
    </row>
    <row r="13" spans="1:20" s="20" customFormat="1" x14ac:dyDescent="0.2">
      <c r="A13" s="627" t="s">
        <v>164</v>
      </c>
      <c r="B13" s="893">
        <v>93435</v>
      </c>
      <c r="C13" s="894"/>
      <c r="D13" s="895">
        <v>20000</v>
      </c>
      <c r="E13" s="894">
        <f t="shared" si="1"/>
        <v>113435</v>
      </c>
      <c r="F13" s="907"/>
      <c r="G13" s="908">
        <v>-100</v>
      </c>
      <c r="H13" s="909"/>
      <c r="I13" s="909"/>
      <c r="J13" s="910">
        <v>872</v>
      </c>
      <c r="K13" s="910"/>
      <c r="L13" s="911"/>
      <c r="M13" s="912"/>
      <c r="N13" s="913"/>
      <c r="O13" s="903">
        <f t="shared" si="2"/>
        <v>114207</v>
      </c>
      <c r="P13" s="904"/>
      <c r="Q13" s="904"/>
      <c r="R13" s="905"/>
      <c r="S13" s="899">
        <f t="shared" si="3"/>
        <v>114207</v>
      </c>
    </row>
    <row r="14" spans="1:20" s="20" customFormat="1" x14ac:dyDescent="0.2">
      <c r="A14" s="627" t="s">
        <v>187</v>
      </c>
      <c r="B14" s="893">
        <v>93435</v>
      </c>
      <c r="C14" s="894"/>
      <c r="D14" s="895"/>
      <c r="E14" s="894">
        <f t="shared" ref="E14:E20" si="4">SUM(B14:D14)</f>
        <v>93435</v>
      </c>
      <c r="F14" s="907"/>
      <c r="G14" s="908"/>
      <c r="H14" s="909">
        <v>7511</v>
      </c>
      <c r="I14" s="909"/>
      <c r="J14" s="910"/>
      <c r="K14" s="910"/>
      <c r="L14" s="911"/>
      <c r="M14" s="912"/>
      <c r="N14" s="913"/>
      <c r="O14" s="903">
        <f t="shared" si="2"/>
        <v>100946</v>
      </c>
      <c r="P14" s="904"/>
      <c r="Q14" s="904"/>
      <c r="R14" s="905"/>
      <c r="S14" s="899">
        <f t="shared" si="3"/>
        <v>100946</v>
      </c>
    </row>
    <row r="15" spans="1:20" s="20" customFormat="1" x14ac:dyDescent="0.2">
      <c r="A15" s="627" t="s">
        <v>166</v>
      </c>
      <c r="B15" s="893">
        <v>93435</v>
      </c>
      <c r="C15" s="894"/>
      <c r="D15" s="895"/>
      <c r="E15" s="894">
        <f t="shared" si="4"/>
        <v>93435</v>
      </c>
      <c r="F15" s="907">
        <v>6191</v>
      </c>
      <c r="G15" s="908"/>
      <c r="H15" s="909"/>
      <c r="I15" s="909"/>
      <c r="J15" s="910">
        <v>872</v>
      </c>
      <c r="K15" s="910"/>
      <c r="L15" s="911"/>
      <c r="M15" s="912"/>
      <c r="N15" s="913"/>
      <c r="O15" s="903">
        <f t="shared" si="2"/>
        <v>100498</v>
      </c>
      <c r="P15" s="904"/>
      <c r="Q15" s="904"/>
      <c r="R15" s="905"/>
      <c r="S15" s="899">
        <f t="shared" si="3"/>
        <v>100498</v>
      </c>
    </row>
    <row r="16" spans="1:20" s="20" customFormat="1" x14ac:dyDescent="0.2">
      <c r="A16" s="627" t="s">
        <v>167</v>
      </c>
      <c r="B16" s="893">
        <v>103301</v>
      </c>
      <c r="C16" s="894"/>
      <c r="D16" s="895"/>
      <c r="E16" s="894">
        <f t="shared" si="4"/>
        <v>103301</v>
      </c>
      <c r="F16" s="907"/>
      <c r="G16" s="908"/>
      <c r="H16" s="909"/>
      <c r="I16" s="909"/>
      <c r="J16" s="910"/>
      <c r="K16" s="910"/>
      <c r="L16" s="911"/>
      <c r="M16" s="912"/>
      <c r="N16" s="629"/>
      <c r="O16" s="903">
        <f t="shared" si="2"/>
        <v>103301</v>
      </c>
      <c r="P16" s="904"/>
      <c r="Q16" s="904"/>
      <c r="R16" s="905"/>
      <c r="S16" s="899">
        <f t="shared" si="3"/>
        <v>103301</v>
      </c>
    </row>
    <row r="17" spans="1:20" s="20" customFormat="1" x14ac:dyDescent="0.2">
      <c r="A17" s="627" t="s">
        <v>168</v>
      </c>
      <c r="B17" s="893">
        <v>103301</v>
      </c>
      <c r="C17" s="894"/>
      <c r="D17" s="895"/>
      <c r="E17" s="894">
        <f t="shared" si="4"/>
        <v>103301</v>
      </c>
      <c r="F17" s="907"/>
      <c r="G17" s="908"/>
      <c r="H17" s="909"/>
      <c r="I17" s="909"/>
      <c r="J17" s="910">
        <v>436</v>
      </c>
      <c r="K17" s="910"/>
      <c r="L17" s="911"/>
      <c r="M17" s="912"/>
      <c r="N17" s="913"/>
      <c r="O17" s="903">
        <f t="shared" si="2"/>
        <v>103737</v>
      </c>
      <c r="P17" s="904"/>
      <c r="Q17" s="904"/>
      <c r="R17" s="905"/>
      <c r="S17" s="899">
        <f t="shared" si="3"/>
        <v>103737</v>
      </c>
    </row>
    <row r="18" spans="1:20" s="20" customFormat="1" x14ac:dyDescent="0.2">
      <c r="A18" s="627" t="s">
        <v>169</v>
      </c>
      <c r="B18" s="893">
        <v>100874</v>
      </c>
      <c r="C18" s="894">
        <v>1639</v>
      </c>
      <c r="D18" s="895"/>
      <c r="E18" s="894">
        <f t="shared" si="4"/>
        <v>102513</v>
      </c>
      <c r="F18" s="907"/>
      <c r="G18" s="908">
        <v>4800</v>
      </c>
      <c r="H18" s="909"/>
      <c r="I18" s="909"/>
      <c r="J18" s="910">
        <v>1308</v>
      </c>
      <c r="K18" s="910">
        <v>4660</v>
      </c>
      <c r="L18" s="911"/>
      <c r="M18" s="912">
        <v>50</v>
      </c>
      <c r="N18" s="913">
        <v>5069</v>
      </c>
      <c r="O18" s="903">
        <f t="shared" si="2"/>
        <v>118400</v>
      </c>
      <c r="P18" s="904">
        <v>23277</v>
      </c>
      <c r="Q18" s="904"/>
      <c r="R18" s="905">
        <v>576</v>
      </c>
      <c r="S18" s="899">
        <f t="shared" si="3"/>
        <v>142253</v>
      </c>
    </row>
    <row r="19" spans="1:20" s="20" customFormat="1" x14ac:dyDescent="0.2">
      <c r="A19" s="630" t="s">
        <v>313</v>
      </c>
      <c r="B19" s="893">
        <v>100870</v>
      </c>
      <c r="C19" s="894"/>
      <c r="D19" s="895"/>
      <c r="E19" s="894">
        <f t="shared" si="4"/>
        <v>100870</v>
      </c>
      <c r="F19" s="907"/>
      <c r="G19" s="908"/>
      <c r="H19" s="909"/>
      <c r="I19" s="909">
        <v>1859</v>
      </c>
      <c r="J19" s="910">
        <v>2616</v>
      </c>
      <c r="K19" s="910"/>
      <c r="L19" s="911"/>
      <c r="M19" s="912"/>
      <c r="N19" s="913"/>
      <c r="O19" s="903">
        <f>SUM(E19+F19+H19+L19+M19+N19)</f>
        <v>100870</v>
      </c>
      <c r="P19" s="904"/>
      <c r="Q19" s="904"/>
      <c r="R19" s="914"/>
      <c r="S19" s="899">
        <f t="shared" si="3"/>
        <v>100870</v>
      </c>
    </row>
    <row r="20" spans="1:20" s="20" customFormat="1" ht="13.5" thickBot="1" x14ac:dyDescent="0.25">
      <c r="A20" s="630" t="s">
        <v>314</v>
      </c>
      <c r="B20" s="893">
        <v>15724</v>
      </c>
      <c r="C20" s="915"/>
      <c r="D20" s="895"/>
      <c r="E20" s="894">
        <f t="shared" si="4"/>
        <v>15724</v>
      </c>
      <c r="F20" s="907"/>
      <c r="G20" s="908"/>
      <c r="H20" s="909"/>
      <c r="I20" s="909">
        <v>420</v>
      </c>
      <c r="J20" s="910">
        <v>354</v>
      </c>
      <c r="K20" s="910"/>
      <c r="L20" s="911"/>
      <c r="M20" s="912"/>
      <c r="N20" s="913"/>
      <c r="O20" s="903">
        <f>SUM(E20+F20+H20+L20+M20+N20)</f>
        <v>15724</v>
      </c>
      <c r="P20" s="904"/>
      <c r="Q20" s="904"/>
      <c r="R20" s="916"/>
      <c r="S20" s="917">
        <f t="shared" si="3"/>
        <v>15724</v>
      </c>
    </row>
    <row r="21" spans="1:20" s="19" customFormat="1" ht="13.5" thickBot="1" x14ac:dyDescent="0.25">
      <c r="A21" s="461"/>
      <c r="B21" s="462"/>
      <c r="C21" s="463"/>
      <c r="D21" s="464"/>
      <c r="E21" s="465"/>
      <c r="F21" s="464"/>
      <c r="G21" s="464"/>
      <c r="H21" s="464"/>
      <c r="I21" s="464"/>
      <c r="J21" s="464"/>
      <c r="K21" s="464"/>
      <c r="L21" s="465"/>
      <c r="M21" s="465"/>
      <c r="N21" s="465"/>
      <c r="O21" s="465"/>
      <c r="P21" s="465"/>
      <c r="Q21" s="465"/>
      <c r="R21" s="464"/>
      <c r="S21" s="466"/>
    </row>
    <row r="22" spans="1:20" s="310" customFormat="1" x14ac:dyDescent="0.2">
      <c r="A22" s="633" t="s">
        <v>184</v>
      </c>
      <c r="B22" s="634">
        <f>SUM(B8:B8)</f>
        <v>82008</v>
      </c>
      <c r="C22" s="635">
        <f>SUM(C8:C8)</f>
        <v>0</v>
      </c>
      <c r="D22" s="636">
        <f>SUM(D8:D8)</f>
        <v>0</v>
      </c>
      <c r="E22" s="634">
        <f>SUM(E8:E8)</f>
        <v>82008</v>
      </c>
      <c r="F22" s="637">
        <f>SUM(F8)</f>
        <v>0</v>
      </c>
      <c r="G22" s="638">
        <f>SUM(G8)</f>
        <v>0</v>
      </c>
      <c r="H22" s="918">
        <f>SUM($H$8)</f>
        <v>0</v>
      </c>
      <c r="I22" s="918">
        <f>SUM($H$8)</f>
        <v>0</v>
      </c>
      <c r="J22" s="919">
        <f>SUM($H$8)</f>
        <v>0</v>
      </c>
      <c r="K22" s="919">
        <f>SUM($H$8)</f>
        <v>0</v>
      </c>
      <c r="L22" s="639">
        <f>SUM(L8)</f>
        <v>0</v>
      </c>
      <c r="M22" s="640">
        <f>SUM(M8)</f>
        <v>0</v>
      </c>
      <c r="N22" s="641">
        <f>SUM(N8)</f>
        <v>0</v>
      </c>
      <c r="O22" s="642">
        <f>SUM(E22:N22)</f>
        <v>82008</v>
      </c>
      <c r="P22" s="920">
        <f>SUM(P8:P8)</f>
        <v>0</v>
      </c>
      <c r="Q22" s="920">
        <f>SUM(Q8:Q8)</f>
        <v>0</v>
      </c>
      <c r="R22" s="643">
        <f>SUM(R8)</f>
        <v>0</v>
      </c>
      <c r="S22" s="626">
        <f>SUM(O22:R22)</f>
        <v>82008</v>
      </c>
    </row>
    <row r="23" spans="1:20" s="310" customFormat="1" x14ac:dyDescent="0.2">
      <c r="A23" s="644" t="s">
        <v>160</v>
      </c>
      <c r="B23" s="621">
        <f>SUM(B8:B9)</f>
        <v>186870</v>
      </c>
      <c r="C23" s="631">
        <f>SUM(C8:C9)</f>
        <v>0</v>
      </c>
      <c r="D23" s="623">
        <v>0</v>
      </c>
      <c r="E23" s="645">
        <f t="shared" ref="E23:E33" si="5">SUM(B23:D23)</f>
        <v>186870</v>
      </c>
      <c r="F23" s="646">
        <f t="shared" ref="F23:N23" si="6">SUM(F8:F9)</f>
        <v>5530</v>
      </c>
      <c r="G23" s="647">
        <f t="shared" si="6"/>
        <v>5800</v>
      </c>
      <c r="H23" s="648">
        <f t="shared" si="6"/>
        <v>0</v>
      </c>
      <c r="I23" s="648">
        <f>SUM(I8:I9)</f>
        <v>0</v>
      </c>
      <c r="J23" s="426">
        <f>SUM(J8:J9)</f>
        <v>0</v>
      </c>
      <c r="K23" s="426">
        <f>SUM(K8:K9)</f>
        <v>0</v>
      </c>
      <c r="L23" s="649">
        <f t="shared" si="6"/>
        <v>6150</v>
      </c>
      <c r="M23" s="650">
        <f t="shared" si="6"/>
        <v>50</v>
      </c>
      <c r="N23" s="629">
        <f t="shared" si="6"/>
        <v>3119.8</v>
      </c>
      <c r="O23" s="624">
        <f>SUM(E23:N23)</f>
        <v>207519.8</v>
      </c>
      <c r="P23" s="921">
        <f>SUM(P8:P9)</f>
        <v>13486</v>
      </c>
      <c r="Q23" s="921">
        <f>SUM(Q8:Q9)</f>
        <v>0</v>
      </c>
      <c r="R23" s="625">
        <f>SUM(R8:R9)</f>
        <v>979.2</v>
      </c>
      <c r="S23" s="628">
        <f>SUM(O23:R23)</f>
        <v>221985</v>
      </c>
      <c r="T23" s="358"/>
    </row>
    <row r="24" spans="1:20" s="310" customFormat="1" x14ac:dyDescent="0.2">
      <c r="A24" s="644" t="s">
        <v>161</v>
      </c>
      <c r="B24" s="621">
        <f>SUM(B8:B10)</f>
        <v>280305</v>
      </c>
      <c r="C24" s="631">
        <f>SUM(C8:C10)</f>
        <v>0</v>
      </c>
      <c r="D24" s="623">
        <v>0</v>
      </c>
      <c r="E24" s="645">
        <f t="shared" si="5"/>
        <v>280305</v>
      </c>
      <c r="F24" s="646">
        <f t="shared" ref="F24:N24" si="7">SUM(F8:F10)</f>
        <v>5530</v>
      </c>
      <c r="G24" s="647">
        <f t="shared" si="7"/>
        <v>5800</v>
      </c>
      <c r="H24" s="648">
        <f t="shared" si="7"/>
        <v>0</v>
      </c>
      <c r="I24" s="648">
        <f>SUM(I8:I10)</f>
        <v>0</v>
      </c>
      <c r="J24" s="426">
        <f>SUM(J8:J10)</f>
        <v>0</v>
      </c>
      <c r="K24" s="426">
        <f>SUM(K8:K10)</f>
        <v>0</v>
      </c>
      <c r="L24" s="649">
        <f t="shared" si="7"/>
        <v>5850</v>
      </c>
      <c r="M24" s="650">
        <f t="shared" si="7"/>
        <v>50</v>
      </c>
      <c r="N24" s="629">
        <f t="shared" si="7"/>
        <v>3119.8</v>
      </c>
      <c r="O24" s="624">
        <f t="shared" ref="O24:O34" si="8">SUM(E24:N24)</f>
        <v>300654.8</v>
      </c>
      <c r="P24" s="921">
        <f>SUM(P8:P10)</f>
        <v>13486</v>
      </c>
      <c r="Q24" s="921">
        <f>SUM(Q8:Q10)</f>
        <v>0</v>
      </c>
      <c r="R24" s="625">
        <f>SUM(R8:R10)</f>
        <v>979.2</v>
      </c>
      <c r="S24" s="628">
        <f t="shared" ref="S24:S34" si="9">SUM(O24:R24)</f>
        <v>315120</v>
      </c>
      <c r="T24" s="358"/>
    </row>
    <row r="25" spans="1:20" s="310" customFormat="1" x14ac:dyDescent="0.2">
      <c r="A25" s="644" t="s">
        <v>162</v>
      </c>
      <c r="B25" s="621">
        <f>SUM(B8:B11)</f>
        <v>373740</v>
      </c>
      <c r="C25" s="651">
        <f>SUM(C8:C11)</f>
        <v>0</v>
      </c>
      <c r="D25" s="623">
        <v>0</v>
      </c>
      <c r="E25" s="645">
        <f t="shared" si="5"/>
        <v>373740</v>
      </c>
      <c r="F25" s="646">
        <f t="shared" ref="F25:N25" si="10">SUM(F8:F11)</f>
        <v>5530</v>
      </c>
      <c r="G25" s="647">
        <f t="shared" si="10"/>
        <v>5800</v>
      </c>
      <c r="H25" s="648">
        <f t="shared" si="10"/>
        <v>0</v>
      </c>
      <c r="I25" s="648">
        <f>SUM(I8:I11)</f>
        <v>0</v>
      </c>
      <c r="J25" s="426">
        <f t="shared" si="10"/>
        <v>872</v>
      </c>
      <c r="K25" s="426">
        <f t="shared" si="10"/>
        <v>0</v>
      </c>
      <c r="L25" s="649">
        <f t="shared" si="10"/>
        <v>5850</v>
      </c>
      <c r="M25" s="650">
        <f t="shared" si="10"/>
        <v>50</v>
      </c>
      <c r="N25" s="629">
        <f t="shared" si="10"/>
        <v>7218.8</v>
      </c>
      <c r="O25" s="624">
        <f t="shared" si="8"/>
        <v>399060.8</v>
      </c>
      <c r="P25" s="921">
        <f>SUM(P8:P11)</f>
        <v>13486</v>
      </c>
      <c r="Q25" s="921">
        <f>SUM(Q8:Q11)</f>
        <v>182</v>
      </c>
      <c r="R25" s="625">
        <f>SUM(R8:R11)</f>
        <v>979.2</v>
      </c>
      <c r="S25" s="628">
        <f t="shared" si="9"/>
        <v>413708</v>
      </c>
      <c r="T25" s="358"/>
    </row>
    <row r="26" spans="1:20" s="310" customFormat="1" x14ac:dyDescent="0.2">
      <c r="A26" s="644" t="s">
        <v>186</v>
      </c>
      <c r="B26" s="621">
        <f>SUM(B8:B12)</f>
        <v>478661</v>
      </c>
      <c r="C26" s="651">
        <f>SUM(C8:C12)</f>
        <v>2051</v>
      </c>
      <c r="D26" s="623">
        <v>0</v>
      </c>
      <c r="E26" s="645">
        <f t="shared" si="5"/>
        <v>480712</v>
      </c>
      <c r="F26" s="646">
        <f>SUM(F8:F12)</f>
        <v>11060</v>
      </c>
      <c r="G26" s="647">
        <f>SUM(G8:G12)</f>
        <v>5800</v>
      </c>
      <c r="H26" s="648">
        <f t="shared" ref="H26:K28" si="11">SUM(H9:H12)</f>
        <v>4268</v>
      </c>
      <c r="I26" s="648">
        <f>SUM(I9:I12)</f>
        <v>0</v>
      </c>
      <c r="J26" s="426">
        <f t="shared" si="11"/>
        <v>872</v>
      </c>
      <c r="K26" s="426">
        <f t="shared" si="11"/>
        <v>0</v>
      </c>
      <c r="L26" s="649">
        <f>SUM(L8:L12)</f>
        <v>5850</v>
      </c>
      <c r="M26" s="650">
        <f>SUM(M8:M12)</f>
        <v>100</v>
      </c>
      <c r="N26" s="629">
        <f>SUM(N8:N12)</f>
        <v>7218.8</v>
      </c>
      <c r="O26" s="624">
        <f t="shared" si="8"/>
        <v>515880.8</v>
      </c>
      <c r="P26" s="921">
        <f>SUM(P8:P12)</f>
        <v>26972</v>
      </c>
      <c r="Q26" s="921">
        <f>SUM(Q8:Q12)</f>
        <v>182</v>
      </c>
      <c r="R26" s="625">
        <f>SUM(R8:R12)</f>
        <v>979.2</v>
      </c>
      <c r="S26" s="628">
        <f t="shared" si="9"/>
        <v>544014</v>
      </c>
      <c r="T26" s="358"/>
    </row>
    <row r="27" spans="1:20" s="310" customFormat="1" x14ac:dyDescent="0.2">
      <c r="A27" s="644" t="s">
        <v>164</v>
      </c>
      <c r="B27" s="621">
        <f>SUM(B8:B13)</f>
        <v>572096</v>
      </c>
      <c r="C27" s="651">
        <f>SUM(C8:C13)</f>
        <v>2051</v>
      </c>
      <c r="D27" s="623">
        <f>SUM(D8:D13)</f>
        <v>20000</v>
      </c>
      <c r="E27" s="645">
        <f t="shared" si="5"/>
        <v>594147</v>
      </c>
      <c r="F27" s="646">
        <f>SUM(F8:F13)</f>
        <v>11060</v>
      </c>
      <c r="G27" s="647">
        <f>SUM(G8:G13)</f>
        <v>5700</v>
      </c>
      <c r="H27" s="648">
        <f t="shared" si="11"/>
        <v>4268</v>
      </c>
      <c r="I27" s="648">
        <f>SUM(I10:I13)</f>
        <v>0</v>
      </c>
      <c r="J27" s="426">
        <f t="shared" si="11"/>
        <v>1744</v>
      </c>
      <c r="K27" s="426">
        <f t="shared" si="11"/>
        <v>0</v>
      </c>
      <c r="L27" s="649">
        <f>SUM(L8:L13)</f>
        <v>5850</v>
      </c>
      <c r="M27" s="650">
        <f>SUM(M8:M13)</f>
        <v>100</v>
      </c>
      <c r="N27" s="629">
        <f>SUM(N8:N13)</f>
        <v>7218.8</v>
      </c>
      <c r="O27" s="624">
        <f t="shared" si="8"/>
        <v>630087.80000000005</v>
      </c>
      <c r="P27" s="921">
        <f>SUM(P8:P13)</f>
        <v>26972</v>
      </c>
      <c r="Q27" s="921">
        <f>SUM(Q8:Q13)</f>
        <v>182</v>
      </c>
      <c r="R27" s="625">
        <f>SUM(R8:R13)</f>
        <v>979.2</v>
      </c>
      <c r="S27" s="628">
        <f t="shared" si="9"/>
        <v>658221</v>
      </c>
      <c r="T27" s="358"/>
    </row>
    <row r="28" spans="1:20" s="310" customFormat="1" x14ac:dyDescent="0.2">
      <c r="A28" s="644" t="s">
        <v>187</v>
      </c>
      <c r="B28" s="621">
        <f>SUM(B8:B14)</f>
        <v>665531</v>
      </c>
      <c r="C28" s="651">
        <f>SUM(C8:C14)</f>
        <v>2051</v>
      </c>
      <c r="D28" s="623">
        <f>SUM(D8:D14)</f>
        <v>20000</v>
      </c>
      <c r="E28" s="645">
        <f t="shared" si="5"/>
        <v>687582</v>
      </c>
      <c r="F28" s="646">
        <f>SUM(F8:F14)</f>
        <v>11060</v>
      </c>
      <c r="G28" s="647">
        <f>SUM(G8:G14)</f>
        <v>5700</v>
      </c>
      <c r="H28" s="648">
        <f t="shared" si="11"/>
        <v>11779</v>
      </c>
      <c r="I28" s="648">
        <f>SUM(I11:I14)</f>
        <v>0</v>
      </c>
      <c r="J28" s="426">
        <f t="shared" si="11"/>
        <v>1744</v>
      </c>
      <c r="K28" s="426">
        <f t="shared" si="11"/>
        <v>0</v>
      </c>
      <c r="L28" s="649">
        <f>SUM(L8:L14)</f>
        <v>5850</v>
      </c>
      <c r="M28" s="650">
        <f>SUM(M8:M14)</f>
        <v>100</v>
      </c>
      <c r="N28" s="629">
        <f>SUM(N8:N14)</f>
        <v>7218.8</v>
      </c>
      <c r="O28" s="624">
        <f t="shared" si="8"/>
        <v>731033.8</v>
      </c>
      <c r="P28" s="921">
        <f>SUM(P8:P14)</f>
        <v>26972</v>
      </c>
      <c r="Q28" s="921">
        <f>SUM(Q8:Q14)</f>
        <v>182</v>
      </c>
      <c r="R28" s="625">
        <f>SUM(R8:R14)</f>
        <v>979.2</v>
      </c>
      <c r="S28" s="628">
        <f t="shared" si="9"/>
        <v>759167</v>
      </c>
      <c r="T28" s="358"/>
    </row>
    <row r="29" spans="1:20" s="310" customFormat="1" x14ac:dyDescent="0.2">
      <c r="A29" s="644" t="s">
        <v>166</v>
      </c>
      <c r="B29" s="621">
        <f>SUM(B8:B15)</f>
        <v>758966</v>
      </c>
      <c r="C29" s="631">
        <f>SUM(C8:C15)</f>
        <v>2051</v>
      </c>
      <c r="D29" s="623">
        <f>SUM(D8:D15)</f>
        <v>20000</v>
      </c>
      <c r="E29" s="645">
        <f t="shared" si="5"/>
        <v>781017</v>
      </c>
      <c r="F29" s="646">
        <f t="shared" ref="F29:N29" si="12">SUM(F8:F15)</f>
        <v>17251</v>
      </c>
      <c r="G29" s="647">
        <f t="shared" si="12"/>
        <v>5700</v>
      </c>
      <c r="H29" s="648">
        <f t="shared" si="12"/>
        <v>11779</v>
      </c>
      <c r="I29" s="648">
        <f>SUM(I8:I15)</f>
        <v>0</v>
      </c>
      <c r="J29" s="426">
        <f>SUM(J8:J15)</f>
        <v>2616</v>
      </c>
      <c r="K29" s="426">
        <f>SUM(K8:K15)</f>
        <v>0</v>
      </c>
      <c r="L29" s="649">
        <f t="shared" si="12"/>
        <v>5850</v>
      </c>
      <c r="M29" s="650">
        <f t="shared" si="12"/>
        <v>100</v>
      </c>
      <c r="N29" s="629">
        <f t="shared" si="12"/>
        <v>7218.8</v>
      </c>
      <c r="O29" s="624">
        <f t="shared" si="8"/>
        <v>831531.8</v>
      </c>
      <c r="P29" s="921">
        <f>SUM(P8:P15)</f>
        <v>26972</v>
      </c>
      <c r="Q29" s="921">
        <f>SUM(Q8:Q15)</f>
        <v>182</v>
      </c>
      <c r="R29" s="625">
        <f>SUM(R8:R15)</f>
        <v>979.2</v>
      </c>
      <c r="S29" s="628">
        <f t="shared" si="9"/>
        <v>859665</v>
      </c>
      <c r="T29" s="358"/>
    </row>
    <row r="30" spans="1:20" s="310" customFormat="1" ht="12" customHeight="1" x14ac:dyDescent="0.2">
      <c r="A30" s="644" t="s">
        <v>167</v>
      </c>
      <c r="B30" s="621">
        <f>SUM(B8:B16)</f>
        <v>862267</v>
      </c>
      <c r="C30" s="631">
        <f>SUM(C8:C16)</f>
        <v>2051</v>
      </c>
      <c r="D30" s="623">
        <f>SUM(D8:D16)</f>
        <v>20000</v>
      </c>
      <c r="E30" s="645">
        <f t="shared" si="5"/>
        <v>884318</v>
      </c>
      <c r="F30" s="646">
        <f t="shared" ref="F30:N30" si="13">SUM(F8:F16)</f>
        <v>17251</v>
      </c>
      <c r="G30" s="647">
        <f t="shared" si="13"/>
        <v>5700</v>
      </c>
      <c r="H30" s="648">
        <f t="shared" si="13"/>
        <v>11779</v>
      </c>
      <c r="I30" s="648">
        <f>SUM(I8:I16)</f>
        <v>0</v>
      </c>
      <c r="J30" s="426">
        <f>SUM(J8:J16)</f>
        <v>2616</v>
      </c>
      <c r="K30" s="426">
        <f>SUM(K8:K16)</f>
        <v>0</v>
      </c>
      <c r="L30" s="649">
        <f t="shared" si="13"/>
        <v>5850</v>
      </c>
      <c r="M30" s="650">
        <f t="shared" si="13"/>
        <v>100</v>
      </c>
      <c r="N30" s="629">
        <f t="shared" si="13"/>
        <v>7218.8</v>
      </c>
      <c r="O30" s="624">
        <f t="shared" si="8"/>
        <v>934832.8</v>
      </c>
      <c r="P30" s="921">
        <f>SUM(P8:P16)</f>
        <v>26972</v>
      </c>
      <c r="Q30" s="921">
        <f>SUM(Q8:Q16)</f>
        <v>182</v>
      </c>
      <c r="R30" s="625">
        <f>SUM(R8:R16)</f>
        <v>979.2</v>
      </c>
      <c r="S30" s="628">
        <f t="shared" si="9"/>
        <v>962966</v>
      </c>
      <c r="T30" s="358"/>
    </row>
    <row r="31" spans="1:20" s="310" customFormat="1" x14ac:dyDescent="0.2">
      <c r="A31" s="644" t="s">
        <v>168</v>
      </c>
      <c r="B31" s="621">
        <f>SUM(B8:B17)</f>
        <v>965568</v>
      </c>
      <c r="C31" s="631">
        <f>SUM(C8:C17)</f>
        <v>2051</v>
      </c>
      <c r="D31" s="623">
        <f>SUM(D8:D17)</f>
        <v>20000</v>
      </c>
      <c r="E31" s="645">
        <f t="shared" si="5"/>
        <v>987619</v>
      </c>
      <c r="F31" s="646">
        <f t="shared" ref="F31:N31" si="14">SUM(F8:F17)</f>
        <v>17251</v>
      </c>
      <c r="G31" s="647">
        <f t="shared" si="14"/>
        <v>5700</v>
      </c>
      <c r="H31" s="648">
        <f t="shared" si="14"/>
        <v>11779</v>
      </c>
      <c r="I31" s="648">
        <f>SUM(I8:I17)</f>
        <v>0</v>
      </c>
      <c r="J31" s="426">
        <f>SUM(J8:J17)</f>
        <v>3052</v>
      </c>
      <c r="K31" s="426">
        <f>SUM(K8:K17)</f>
        <v>0</v>
      </c>
      <c r="L31" s="649">
        <f t="shared" si="14"/>
        <v>5850</v>
      </c>
      <c r="M31" s="650">
        <f t="shared" si="14"/>
        <v>100</v>
      </c>
      <c r="N31" s="629">
        <f t="shared" si="14"/>
        <v>7218.8</v>
      </c>
      <c r="O31" s="624">
        <f t="shared" si="8"/>
        <v>1038569.8</v>
      </c>
      <c r="P31" s="921">
        <f>SUM(P8:P17)</f>
        <v>26972</v>
      </c>
      <c r="Q31" s="921">
        <f>SUM(Q8:Q17)</f>
        <v>182</v>
      </c>
      <c r="R31" s="625">
        <f>SUM(R8:R17)</f>
        <v>979.2</v>
      </c>
      <c r="S31" s="628">
        <f t="shared" si="9"/>
        <v>1066703</v>
      </c>
      <c r="T31" s="358"/>
    </row>
    <row r="32" spans="1:20" s="310" customFormat="1" x14ac:dyDescent="0.2">
      <c r="A32" s="644" t="s">
        <v>169</v>
      </c>
      <c r="B32" s="621">
        <f>SUM(B8:B18)</f>
        <v>1066442</v>
      </c>
      <c r="C32" s="622">
        <f>SUM(C8:C18)</f>
        <v>3690</v>
      </c>
      <c r="D32" s="623">
        <f>SUM(D8:D18)</f>
        <v>20000</v>
      </c>
      <c r="E32" s="645">
        <f t="shared" si="5"/>
        <v>1090132</v>
      </c>
      <c r="F32" s="646">
        <f t="shared" ref="F32:N32" si="15">SUM(F8:F18)</f>
        <v>17251</v>
      </c>
      <c r="G32" s="647">
        <f t="shared" si="15"/>
        <v>10500</v>
      </c>
      <c r="H32" s="648">
        <f t="shared" si="15"/>
        <v>11779</v>
      </c>
      <c r="I32" s="648">
        <f>SUM(I8:I18)</f>
        <v>0</v>
      </c>
      <c r="J32" s="426">
        <f>SUM(J8:J18)</f>
        <v>4360</v>
      </c>
      <c r="K32" s="426">
        <f>SUM(K8:K18)</f>
        <v>4660</v>
      </c>
      <c r="L32" s="649">
        <f t="shared" si="15"/>
        <v>5850</v>
      </c>
      <c r="M32" s="650">
        <f t="shared" si="15"/>
        <v>150</v>
      </c>
      <c r="N32" s="629">
        <f t="shared" si="15"/>
        <v>12287.8</v>
      </c>
      <c r="O32" s="624">
        <f t="shared" si="8"/>
        <v>1156969.8</v>
      </c>
      <c r="P32" s="921">
        <f>SUM(P8:P18)</f>
        <v>50249</v>
      </c>
      <c r="Q32" s="921">
        <f>SUM(Q8:Q18)</f>
        <v>182</v>
      </c>
      <c r="R32" s="625">
        <f>SUM(R8:R18)</f>
        <v>1555.2</v>
      </c>
      <c r="S32" s="628">
        <f t="shared" si="9"/>
        <v>1208956</v>
      </c>
      <c r="T32" s="358"/>
    </row>
    <row r="33" spans="1:20" s="310" customFormat="1" x14ac:dyDescent="0.2">
      <c r="A33" s="652" t="s">
        <v>313</v>
      </c>
      <c r="B33" s="653">
        <f t="shared" ref="B33:P33" si="16">SUM(B8:B19)</f>
        <v>1167312</v>
      </c>
      <c r="C33" s="653">
        <f t="shared" si="16"/>
        <v>3690</v>
      </c>
      <c r="D33" s="653">
        <f t="shared" si="16"/>
        <v>20000</v>
      </c>
      <c r="E33" s="645">
        <f t="shared" si="5"/>
        <v>1191002</v>
      </c>
      <c r="F33" s="654">
        <f t="shared" si="16"/>
        <v>17251</v>
      </c>
      <c r="G33" s="655">
        <f t="shared" si="16"/>
        <v>10500</v>
      </c>
      <c r="H33" s="648">
        <f t="shared" si="16"/>
        <v>11779</v>
      </c>
      <c r="I33" s="648">
        <f t="shared" si="16"/>
        <v>1859</v>
      </c>
      <c r="J33" s="426">
        <f t="shared" si="16"/>
        <v>6976</v>
      </c>
      <c r="K33" s="426">
        <f t="shared" si="16"/>
        <v>4660</v>
      </c>
      <c r="L33" s="656">
        <f t="shared" si="16"/>
        <v>5850</v>
      </c>
      <c r="M33" s="657">
        <f t="shared" si="16"/>
        <v>150</v>
      </c>
      <c r="N33" s="658">
        <f t="shared" si="16"/>
        <v>12287.8</v>
      </c>
      <c r="O33" s="624">
        <f t="shared" si="8"/>
        <v>1262314.8</v>
      </c>
      <c r="P33" s="922">
        <f t="shared" si="16"/>
        <v>50249</v>
      </c>
      <c r="Q33" s="922">
        <f>SUM(Q8:Q19)</f>
        <v>182</v>
      </c>
      <c r="R33" s="625">
        <f>SUM(R8:R19)</f>
        <v>1555.2</v>
      </c>
      <c r="S33" s="628">
        <f t="shared" si="9"/>
        <v>1314301</v>
      </c>
      <c r="T33" s="358"/>
    </row>
    <row r="34" spans="1:20" s="310" customFormat="1" ht="13.5" thickBot="1" x14ac:dyDescent="0.25">
      <c r="A34" s="659" t="s">
        <v>314</v>
      </c>
      <c r="B34" s="660">
        <f>SUM(B8:B20)</f>
        <v>1183036</v>
      </c>
      <c r="C34" s="661">
        <f>SUM(C8:C20)</f>
        <v>3690</v>
      </c>
      <c r="D34" s="662">
        <f>SUM(D8:D20)</f>
        <v>20000</v>
      </c>
      <c r="E34" s="663">
        <f>SUM(B34:D34)</f>
        <v>1206726</v>
      </c>
      <c r="F34" s="664">
        <f t="shared" ref="F34:N34" si="17">SUM(F8:F20)</f>
        <v>17251</v>
      </c>
      <c r="G34" s="665">
        <f t="shared" si="17"/>
        <v>10500</v>
      </c>
      <c r="H34" s="666">
        <f t="shared" si="17"/>
        <v>11779</v>
      </c>
      <c r="I34" s="666">
        <f>SUM(I8:I20)</f>
        <v>2279</v>
      </c>
      <c r="J34" s="428">
        <f>SUM(J8:J20)</f>
        <v>7330</v>
      </c>
      <c r="K34" s="428">
        <f>SUM(K8:K20)</f>
        <v>4660</v>
      </c>
      <c r="L34" s="667">
        <f t="shared" si="17"/>
        <v>5850</v>
      </c>
      <c r="M34" s="668">
        <f t="shared" si="17"/>
        <v>150</v>
      </c>
      <c r="N34" s="669">
        <f t="shared" si="17"/>
        <v>12287.8</v>
      </c>
      <c r="O34" s="670">
        <f t="shared" si="8"/>
        <v>1278812.8</v>
      </c>
      <c r="P34" s="923">
        <f>SUM(P8:P20)</f>
        <v>50249</v>
      </c>
      <c r="Q34" s="923">
        <f>SUM(Q8:Q20)</f>
        <v>182</v>
      </c>
      <c r="R34" s="671">
        <f>SUM(R8:R20)</f>
        <v>1555.2</v>
      </c>
      <c r="S34" s="632">
        <f t="shared" si="9"/>
        <v>1330799</v>
      </c>
      <c r="T34" s="358"/>
    </row>
    <row r="35" spans="1:20" s="19" customFormat="1" x14ac:dyDescent="0.2">
      <c r="A35" s="348"/>
      <c r="B35" s="429"/>
      <c r="C35" s="387"/>
      <c r="D35" s="387"/>
      <c r="E35" s="387"/>
      <c r="F35" s="387"/>
      <c r="G35" s="387"/>
      <c r="H35" s="387"/>
      <c r="I35" s="387"/>
      <c r="J35" s="387"/>
      <c r="K35" s="387"/>
      <c r="L35" s="387"/>
      <c r="M35" s="387"/>
      <c r="N35" s="387"/>
      <c r="O35" s="387"/>
      <c r="P35" s="387"/>
      <c r="Q35" s="387"/>
      <c r="R35" s="387"/>
      <c r="S35" s="387"/>
    </row>
    <row r="36" spans="1:20" s="19" customFormat="1" x14ac:dyDescent="0.2">
      <c r="A36" s="348"/>
      <c r="B36" s="429"/>
      <c r="C36" s="387"/>
      <c r="D36" s="387"/>
      <c r="E36" s="387"/>
      <c r="F36" s="387"/>
      <c r="G36" s="387"/>
      <c r="H36" s="387"/>
      <c r="I36" s="387"/>
      <c r="J36" s="387"/>
      <c r="K36" s="387"/>
      <c r="L36" s="387"/>
      <c r="M36" s="387"/>
      <c r="N36" s="387"/>
      <c r="O36" s="387"/>
      <c r="P36" s="387"/>
      <c r="Q36" s="387"/>
      <c r="R36" s="387"/>
      <c r="S36" s="387"/>
    </row>
    <row r="37" spans="1:20" s="19" customFormat="1" x14ac:dyDescent="0.2">
      <c r="A37" s="348"/>
      <c r="B37" s="429"/>
      <c r="C37" s="387"/>
      <c r="D37" s="387"/>
      <c r="E37" s="387"/>
      <c r="F37" s="387"/>
      <c r="G37" s="387"/>
      <c r="H37" s="387"/>
      <c r="I37" s="387"/>
      <c r="J37" s="387"/>
      <c r="K37" s="387"/>
      <c r="L37" s="387"/>
      <c r="M37" s="387"/>
      <c r="N37" s="387"/>
      <c r="O37" s="387"/>
      <c r="P37" s="387"/>
      <c r="Q37" s="387"/>
      <c r="R37" s="387"/>
      <c r="S37" s="387"/>
    </row>
    <row r="38" spans="1:20" s="19" customFormat="1" x14ac:dyDescent="0.2">
      <c r="A38" s="348"/>
      <c r="B38" s="429"/>
      <c r="C38" s="387"/>
      <c r="D38" s="387"/>
      <c r="E38" s="387"/>
      <c r="F38" s="387"/>
      <c r="G38" s="387"/>
      <c r="H38" s="387"/>
      <c r="I38" s="387"/>
      <c r="J38" s="387"/>
      <c r="K38" s="387"/>
      <c r="L38" s="387"/>
      <c r="M38" s="387"/>
      <c r="N38" s="387"/>
      <c r="O38" s="387"/>
      <c r="P38" s="387"/>
      <c r="Q38" s="387"/>
      <c r="R38" s="387"/>
      <c r="S38" s="387"/>
    </row>
    <row r="39" spans="1:20" s="19" customFormat="1" x14ac:dyDescent="0.2">
      <c r="A39" s="348"/>
      <c r="B39" s="429"/>
      <c r="C39" s="387"/>
      <c r="D39" s="387"/>
      <c r="E39" s="387"/>
      <c r="F39" s="387"/>
      <c r="G39" s="387"/>
      <c r="H39" s="387"/>
      <c r="I39" s="387"/>
      <c r="J39" s="387"/>
      <c r="K39" s="387"/>
      <c r="L39" s="387"/>
      <c r="M39" s="387"/>
      <c r="N39" s="387"/>
      <c r="O39" s="387"/>
      <c r="P39" s="387"/>
      <c r="Q39" s="387"/>
      <c r="R39" s="387"/>
      <c r="S39" s="387"/>
    </row>
    <row r="40" spans="1:20" s="19" customFormat="1" x14ac:dyDescent="0.2">
      <c r="A40" s="348"/>
      <c r="B40" s="429"/>
      <c r="C40" s="387"/>
      <c r="D40" s="387"/>
      <c r="E40" s="387"/>
      <c r="F40" s="387"/>
      <c r="G40" s="387"/>
      <c r="H40" s="387"/>
      <c r="I40" s="387"/>
      <c r="J40" s="387"/>
      <c r="K40" s="387"/>
      <c r="L40" s="387"/>
      <c r="M40" s="387"/>
      <c r="N40" s="387"/>
      <c r="O40" s="387"/>
      <c r="P40" s="387"/>
      <c r="Q40" s="387"/>
      <c r="R40" s="387"/>
      <c r="S40" s="387"/>
    </row>
    <row r="41" spans="1:20" s="19" customFormat="1" x14ac:dyDescent="0.2">
      <c r="A41" s="348"/>
      <c r="B41" s="429"/>
      <c r="C41" s="387"/>
      <c r="D41" s="387"/>
      <c r="E41" s="387"/>
      <c r="F41" s="387"/>
      <c r="G41" s="387"/>
      <c r="H41" s="387"/>
      <c r="I41" s="387"/>
      <c r="J41" s="387"/>
      <c r="K41" s="387"/>
      <c r="L41" s="387"/>
      <c r="M41" s="387"/>
      <c r="N41" s="387"/>
      <c r="O41" s="387"/>
      <c r="P41" s="387"/>
      <c r="Q41" s="387"/>
      <c r="R41" s="387"/>
      <c r="S41" s="387"/>
    </row>
    <row r="42" spans="1:20" s="19" customFormat="1" x14ac:dyDescent="0.2">
      <c r="A42" s="348"/>
      <c r="B42" s="429"/>
      <c r="C42" s="387"/>
      <c r="D42" s="387"/>
      <c r="E42" s="387"/>
      <c r="F42" s="387"/>
      <c r="G42" s="387"/>
      <c r="H42" s="387"/>
      <c r="I42" s="387"/>
      <c r="J42" s="387"/>
      <c r="K42" s="387"/>
      <c r="L42" s="387"/>
      <c r="M42" s="387"/>
      <c r="N42" s="387"/>
      <c r="O42" s="387"/>
      <c r="P42" s="387"/>
      <c r="Q42" s="387"/>
      <c r="R42" s="387"/>
      <c r="S42" s="387"/>
    </row>
    <row r="43" spans="1:20" s="19" customFormat="1" x14ac:dyDescent="0.2">
      <c r="A43" s="348"/>
      <c r="B43" s="429"/>
      <c r="C43" s="387"/>
      <c r="D43" s="387"/>
      <c r="E43" s="387"/>
      <c r="F43" s="387"/>
      <c r="G43" s="387"/>
      <c r="H43" s="387"/>
      <c r="I43" s="387"/>
      <c r="J43" s="387"/>
      <c r="K43" s="387"/>
      <c r="L43" s="387"/>
      <c r="M43" s="387"/>
      <c r="N43" s="387"/>
      <c r="O43" s="387"/>
      <c r="P43" s="387"/>
      <c r="Q43" s="387"/>
      <c r="R43" s="387"/>
      <c r="S43" s="387"/>
    </row>
    <row r="44" spans="1:20" s="19" customFormat="1" x14ac:dyDescent="0.2">
      <c r="A44" s="348"/>
      <c r="B44" s="429"/>
      <c r="C44" s="387"/>
      <c r="D44" s="387"/>
      <c r="E44" s="387"/>
      <c r="F44" s="387"/>
      <c r="G44" s="387"/>
      <c r="H44" s="387"/>
      <c r="I44" s="387"/>
      <c r="J44" s="387"/>
      <c r="K44" s="387"/>
      <c r="L44" s="387"/>
      <c r="M44" s="387"/>
      <c r="N44" s="387"/>
      <c r="O44" s="387"/>
      <c r="P44" s="387"/>
      <c r="Q44" s="387"/>
      <c r="R44" s="387"/>
      <c r="S44" s="387"/>
    </row>
    <row r="45" spans="1:20" s="19" customFormat="1" x14ac:dyDescent="0.2">
      <c r="A45" s="348"/>
      <c r="B45" s="429"/>
      <c r="C45" s="387"/>
      <c r="D45" s="387"/>
      <c r="E45" s="387"/>
      <c r="F45" s="387"/>
      <c r="G45" s="387"/>
      <c r="H45" s="387"/>
      <c r="I45" s="387"/>
      <c r="J45" s="387"/>
      <c r="K45" s="387"/>
      <c r="L45" s="387"/>
      <c r="M45" s="387"/>
      <c r="N45" s="387"/>
      <c r="O45" s="387"/>
      <c r="P45" s="387"/>
      <c r="Q45" s="387"/>
      <c r="R45" s="387"/>
      <c r="S45" s="387"/>
    </row>
    <row r="46" spans="1:20" s="19" customFormat="1" x14ac:dyDescent="0.2">
      <c r="A46" s="348"/>
      <c r="B46" s="429"/>
      <c r="C46" s="387"/>
      <c r="D46" s="387"/>
      <c r="E46" s="387"/>
      <c r="F46" s="387"/>
      <c r="G46" s="387"/>
      <c r="H46" s="387"/>
      <c r="I46" s="387"/>
      <c r="J46" s="387"/>
      <c r="K46" s="387"/>
      <c r="L46" s="387"/>
      <c r="M46" s="387"/>
      <c r="N46" s="387"/>
      <c r="O46" s="387"/>
      <c r="P46" s="387"/>
      <c r="Q46" s="387"/>
      <c r="R46" s="387"/>
      <c r="S46" s="387"/>
    </row>
    <row r="47" spans="1:20" s="19" customFormat="1" x14ac:dyDescent="0.2">
      <c r="A47" s="348"/>
      <c r="B47" s="429"/>
      <c r="C47" s="387"/>
      <c r="D47" s="387"/>
      <c r="E47" s="387"/>
      <c r="F47" s="387"/>
      <c r="G47" s="387"/>
      <c r="H47" s="387"/>
      <c r="I47" s="387"/>
      <c r="J47" s="387"/>
      <c r="K47" s="387"/>
      <c r="L47" s="387"/>
      <c r="M47" s="387"/>
      <c r="N47" s="387"/>
      <c r="O47" s="387"/>
      <c r="P47" s="387"/>
      <c r="Q47" s="387"/>
      <c r="R47" s="387"/>
      <c r="S47" s="387"/>
    </row>
    <row r="48" spans="1:20" s="19" customFormat="1" x14ac:dyDescent="0.2">
      <c r="A48" s="348"/>
      <c r="B48" s="429"/>
      <c r="C48" s="387"/>
      <c r="D48" s="387"/>
      <c r="E48" s="387"/>
      <c r="F48" s="387"/>
      <c r="G48" s="387"/>
      <c r="H48" s="387"/>
      <c r="I48" s="387"/>
      <c r="J48" s="387"/>
      <c r="K48" s="387"/>
      <c r="L48" s="387"/>
      <c r="M48" s="387"/>
      <c r="N48" s="387"/>
      <c r="O48" s="387"/>
      <c r="P48" s="387"/>
      <c r="Q48" s="387"/>
      <c r="R48" s="387"/>
      <c r="S48" s="387"/>
    </row>
    <row r="49" spans="1:19" s="19" customFormat="1" x14ac:dyDescent="0.2">
      <c r="A49" s="348"/>
      <c r="B49" s="429"/>
      <c r="C49" s="387"/>
      <c r="D49" s="387"/>
      <c r="E49" s="387"/>
      <c r="F49" s="387"/>
      <c r="G49" s="387"/>
      <c r="H49" s="387"/>
      <c r="I49" s="387"/>
      <c r="J49" s="387"/>
      <c r="K49" s="387"/>
      <c r="L49" s="387"/>
      <c r="M49" s="387"/>
      <c r="N49" s="387"/>
      <c r="O49" s="387"/>
      <c r="P49" s="387"/>
      <c r="Q49" s="387"/>
      <c r="R49" s="387"/>
      <c r="S49" s="387"/>
    </row>
    <row r="50" spans="1:19" s="19" customFormat="1" x14ac:dyDescent="0.2">
      <c r="A50" s="348"/>
      <c r="B50" s="429"/>
      <c r="C50" s="387"/>
      <c r="D50" s="387"/>
      <c r="E50" s="387"/>
      <c r="F50" s="387"/>
      <c r="G50" s="387"/>
      <c r="H50" s="387"/>
      <c r="I50" s="387"/>
      <c r="J50" s="387"/>
      <c r="K50" s="387"/>
      <c r="L50" s="387"/>
      <c r="M50" s="387"/>
      <c r="N50" s="387"/>
      <c r="O50" s="387"/>
      <c r="P50" s="387"/>
      <c r="Q50" s="387"/>
      <c r="R50" s="387"/>
      <c r="S50" s="387"/>
    </row>
    <row r="51" spans="1:19" s="19" customFormat="1" x14ac:dyDescent="0.2">
      <c r="A51" s="348"/>
      <c r="B51" s="429"/>
      <c r="C51" s="387"/>
      <c r="D51" s="387"/>
      <c r="E51" s="387"/>
      <c r="F51" s="387"/>
      <c r="G51" s="387"/>
      <c r="H51" s="387"/>
      <c r="I51" s="387"/>
      <c r="J51" s="387"/>
      <c r="K51" s="387"/>
      <c r="L51" s="387"/>
      <c r="M51" s="387"/>
      <c r="N51" s="387"/>
      <c r="O51" s="387"/>
      <c r="P51" s="387"/>
      <c r="Q51" s="387"/>
      <c r="R51" s="387"/>
      <c r="S51" s="387"/>
    </row>
    <row r="52" spans="1:19" s="19" customFormat="1" x14ac:dyDescent="0.2">
      <c r="A52" s="348"/>
      <c r="B52" s="429"/>
      <c r="C52" s="387"/>
      <c r="D52" s="387"/>
      <c r="E52" s="387"/>
      <c r="F52" s="387"/>
      <c r="G52" s="387"/>
      <c r="H52" s="387"/>
      <c r="I52" s="387"/>
      <c r="J52" s="387"/>
      <c r="K52" s="387"/>
      <c r="L52" s="387"/>
      <c r="M52" s="387"/>
      <c r="N52" s="387"/>
      <c r="O52" s="387"/>
      <c r="P52" s="387"/>
      <c r="Q52" s="387"/>
      <c r="R52" s="387"/>
      <c r="S52" s="387"/>
    </row>
    <row r="53" spans="1:19" s="19" customFormat="1" x14ac:dyDescent="0.2">
      <c r="A53" s="348"/>
      <c r="B53" s="429"/>
      <c r="C53" s="387"/>
      <c r="D53" s="387"/>
      <c r="E53" s="387"/>
      <c r="F53" s="387"/>
      <c r="G53" s="387"/>
      <c r="H53" s="387"/>
      <c r="I53" s="387"/>
      <c r="J53" s="387"/>
      <c r="K53" s="387"/>
      <c r="L53" s="387"/>
      <c r="M53" s="387"/>
      <c r="N53" s="387"/>
      <c r="O53" s="387"/>
      <c r="P53" s="387"/>
      <c r="Q53" s="387"/>
      <c r="R53" s="387"/>
      <c r="S53" s="387"/>
    </row>
    <row r="54" spans="1:19" s="19" customFormat="1" x14ac:dyDescent="0.2">
      <c r="A54" s="348"/>
      <c r="B54" s="429"/>
      <c r="C54" s="387"/>
      <c r="D54" s="387"/>
      <c r="E54" s="387"/>
      <c r="F54" s="387"/>
      <c r="G54" s="387"/>
      <c r="H54" s="387"/>
      <c r="I54" s="387"/>
      <c r="J54" s="387"/>
      <c r="K54" s="387"/>
      <c r="L54" s="387"/>
      <c r="M54" s="387"/>
      <c r="N54" s="387"/>
      <c r="O54" s="387"/>
      <c r="P54" s="387"/>
      <c r="Q54" s="387"/>
      <c r="R54" s="387"/>
      <c r="S54" s="387"/>
    </row>
    <row r="55" spans="1:19" s="19" customFormat="1" x14ac:dyDescent="0.2">
      <c r="A55" s="348"/>
      <c r="B55" s="429"/>
      <c r="C55" s="387"/>
      <c r="D55" s="387"/>
      <c r="E55" s="387"/>
      <c r="F55" s="387"/>
      <c r="G55" s="387"/>
      <c r="H55" s="387"/>
      <c r="I55" s="387"/>
      <c r="J55" s="387"/>
      <c r="K55" s="387"/>
      <c r="L55" s="387"/>
      <c r="M55" s="387"/>
      <c r="N55" s="387"/>
      <c r="O55" s="387"/>
      <c r="P55" s="387"/>
      <c r="Q55" s="387"/>
      <c r="R55" s="387"/>
      <c r="S55" s="387"/>
    </row>
    <row r="56" spans="1:19" s="19" customFormat="1" x14ac:dyDescent="0.2">
      <c r="A56" s="348"/>
      <c r="B56" s="429"/>
      <c r="C56" s="387"/>
      <c r="D56" s="387"/>
      <c r="E56" s="387"/>
      <c r="F56" s="387"/>
      <c r="G56" s="387"/>
      <c r="H56" s="387"/>
      <c r="I56" s="387"/>
      <c r="J56" s="387"/>
      <c r="K56" s="387"/>
      <c r="L56" s="387"/>
      <c r="M56" s="387"/>
      <c r="N56" s="387"/>
      <c r="O56" s="387"/>
      <c r="P56" s="387"/>
      <c r="Q56" s="387"/>
      <c r="R56" s="387"/>
      <c r="S56" s="387"/>
    </row>
    <row r="57" spans="1:19" s="19" customFormat="1" x14ac:dyDescent="0.2">
      <c r="A57" s="348"/>
      <c r="B57" s="429"/>
      <c r="C57" s="387"/>
      <c r="D57" s="387"/>
      <c r="E57" s="387"/>
      <c r="F57" s="387"/>
      <c r="G57" s="387"/>
      <c r="H57" s="387"/>
      <c r="I57" s="387"/>
      <c r="J57" s="387"/>
      <c r="K57" s="387"/>
      <c r="L57" s="387"/>
      <c r="M57" s="387"/>
      <c r="N57" s="387"/>
      <c r="O57" s="387"/>
      <c r="P57" s="387"/>
      <c r="Q57" s="387"/>
      <c r="R57" s="387"/>
      <c r="S57" s="387"/>
    </row>
    <row r="58" spans="1:19" s="19" customFormat="1" x14ac:dyDescent="0.2">
      <c r="A58" s="348"/>
      <c r="B58" s="429"/>
      <c r="C58" s="387"/>
      <c r="D58" s="387"/>
      <c r="E58" s="387"/>
      <c r="F58" s="387"/>
      <c r="G58" s="387"/>
      <c r="H58" s="387"/>
      <c r="I58" s="387"/>
      <c r="J58" s="387"/>
      <c r="K58" s="387"/>
      <c r="L58" s="387"/>
      <c r="M58" s="387"/>
      <c r="N58" s="387"/>
      <c r="O58" s="387"/>
      <c r="P58" s="387"/>
      <c r="Q58" s="387"/>
      <c r="R58" s="387"/>
      <c r="S58" s="387"/>
    </row>
    <row r="59" spans="1:19" s="19" customFormat="1" x14ac:dyDescent="0.2">
      <c r="A59" s="348"/>
      <c r="B59" s="429"/>
      <c r="C59" s="387"/>
      <c r="D59" s="387"/>
      <c r="E59" s="387"/>
      <c r="F59" s="387"/>
      <c r="G59" s="387"/>
      <c r="H59" s="387"/>
      <c r="I59" s="387"/>
      <c r="J59" s="387"/>
      <c r="K59" s="387"/>
      <c r="L59" s="387"/>
      <c r="M59" s="387"/>
      <c r="N59" s="387"/>
      <c r="O59" s="387"/>
      <c r="P59" s="387"/>
      <c r="Q59" s="387"/>
      <c r="R59" s="387"/>
      <c r="S59" s="387"/>
    </row>
    <row r="60" spans="1:19" s="19" customFormat="1" x14ac:dyDescent="0.2">
      <c r="A60" s="348"/>
      <c r="B60" s="429"/>
      <c r="C60" s="387"/>
      <c r="D60" s="387"/>
      <c r="E60" s="387"/>
      <c r="F60" s="387"/>
      <c r="G60" s="387"/>
      <c r="H60" s="387"/>
      <c r="I60" s="387"/>
      <c r="J60" s="387"/>
      <c r="K60" s="387"/>
      <c r="L60" s="387"/>
      <c r="M60" s="387"/>
      <c r="N60" s="387"/>
      <c r="O60" s="387"/>
      <c r="P60" s="387"/>
      <c r="Q60" s="387"/>
      <c r="R60" s="387"/>
      <c r="S60" s="387"/>
    </row>
    <row r="61" spans="1:19" s="19" customFormat="1" x14ac:dyDescent="0.2">
      <c r="A61" s="348"/>
      <c r="B61" s="429"/>
      <c r="C61" s="387"/>
      <c r="D61" s="387"/>
      <c r="E61" s="387"/>
      <c r="F61" s="387"/>
      <c r="G61" s="387"/>
      <c r="H61" s="387"/>
      <c r="I61" s="387"/>
      <c r="J61" s="387"/>
      <c r="K61" s="387"/>
      <c r="L61" s="387"/>
      <c r="M61" s="387"/>
      <c r="N61" s="387"/>
      <c r="O61" s="387"/>
      <c r="P61" s="387"/>
      <c r="Q61" s="387"/>
      <c r="R61" s="387"/>
      <c r="S61" s="387"/>
    </row>
    <row r="62" spans="1:19" s="19" customFormat="1" x14ac:dyDescent="0.2">
      <c r="A62" s="348"/>
      <c r="B62" s="429"/>
      <c r="C62" s="387"/>
      <c r="D62" s="387"/>
      <c r="E62" s="387"/>
      <c r="F62" s="387"/>
      <c r="G62" s="387"/>
      <c r="H62" s="387"/>
      <c r="I62" s="387"/>
      <c r="J62" s="387"/>
      <c r="K62" s="387"/>
      <c r="L62" s="387"/>
      <c r="M62" s="387"/>
      <c r="N62" s="387"/>
      <c r="O62" s="387"/>
      <c r="P62" s="387"/>
      <c r="Q62" s="387"/>
      <c r="R62" s="387"/>
      <c r="S62" s="387"/>
    </row>
    <row r="63" spans="1:19" s="19" customFormat="1" x14ac:dyDescent="0.2">
      <c r="A63" s="348"/>
      <c r="B63" s="429"/>
      <c r="C63" s="387"/>
      <c r="D63" s="387"/>
      <c r="E63" s="387"/>
      <c r="F63" s="387"/>
      <c r="G63" s="387"/>
      <c r="H63" s="387"/>
      <c r="I63" s="387"/>
      <c r="J63" s="387"/>
      <c r="K63" s="387"/>
      <c r="L63" s="387"/>
      <c r="M63" s="387"/>
      <c r="N63" s="387"/>
      <c r="O63" s="387"/>
      <c r="P63" s="387"/>
      <c r="Q63" s="387"/>
      <c r="R63" s="387"/>
      <c r="S63" s="387"/>
    </row>
    <row r="64" spans="1:19" s="19" customFormat="1" x14ac:dyDescent="0.2">
      <c r="A64" s="348"/>
      <c r="B64" s="429"/>
      <c r="C64" s="387"/>
      <c r="D64" s="387"/>
      <c r="E64" s="387"/>
      <c r="F64" s="387"/>
      <c r="G64" s="387"/>
      <c r="H64" s="387"/>
      <c r="I64" s="387"/>
      <c r="J64" s="387"/>
      <c r="K64" s="387"/>
      <c r="L64" s="387"/>
      <c r="M64" s="387"/>
      <c r="N64" s="387"/>
      <c r="O64" s="387"/>
      <c r="P64" s="387"/>
      <c r="Q64" s="387"/>
      <c r="R64" s="387"/>
      <c r="S64" s="387"/>
    </row>
    <row r="65" spans="1:19" s="19" customFormat="1" x14ac:dyDescent="0.2">
      <c r="A65" s="348"/>
      <c r="B65" s="429"/>
      <c r="C65" s="387"/>
      <c r="D65" s="387"/>
      <c r="E65" s="387"/>
      <c r="F65" s="387"/>
      <c r="G65" s="387"/>
      <c r="H65" s="387"/>
      <c r="I65" s="387"/>
      <c r="J65" s="387"/>
      <c r="K65" s="387"/>
      <c r="L65" s="387"/>
      <c r="M65" s="387"/>
      <c r="N65" s="387"/>
      <c r="O65" s="387"/>
      <c r="P65" s="387"/>
      <c r="Q65" s="387"/>
      <c r="R65" s="387"/>
      <c r="S65" s="387"/>
    </row>
    <row r="66" spans="1:19" s="19" customFormat="1" x14ac:dyDescent="0.2">
      <c r="A66" s="348"/>
      <c r="B66" s="429"/>
      <c r="C66" s="387"/>
      <c r="D66" s="387"/>
      <c r="E66" s="387"/>
      <c r="F66" s="387"/>
      <c r="G66" s="387"/>
      <c r="H66" s="387"/>
      <c r="I66" s="387"/>
      <c r="J66" s="387"/>
      <c r="K66" s="387"/>
      <c r="L66" s="387"/>
      <c r="M66" s="387"/>
      <c r="N66" s="387"/>
      <c r="O66" s="387"/>
      <c r="P66" s="387"/>
      <c r="Q66" s="387"/>
      <c r="R66" s="387"/>
      <c r="S66" s="387"/>
    </row>
    <row r="67" spans="1:19" s="19" customFormat="1" x14ac:dyDescent="0.2">
      <c r="A67" s="348"/>
      <c r="B67" s="429"/>
      <c r="C67" s="387"/>
      <c r="D67" s="387"/>
      <c r="E67" s="387"/>
      <c r="F67" s="387"/>
      <c r="G67" s="387"/>
      <c r="H67" s="387"/>
      <c r="I67" s="387"/>
      <c r="J67" s="387"/>
      <c r="K67" s="387"/>
      <c r="L67" s="387"/>
      <c r="M67" s="387"/>
      <c r="N67" s="387"/>
      <c r="O67" s="387"/>
      <c r="P67" s="387"/>
      <c r="Q67" s="387"/>
      <c r="R67" s="387"/>
      <c r="S67" s="387"/>
    </row>
    <row r="68" spans="1:19" s="19" customFormat="1" x14ac:dyDescent="0.2">
      <c r="A68" s="348"/>
      <c r="B68" s="429"/>
      <c r="C68" s="387"/>
      <c r="D68" s="387"/>
      <c r="E68" s="387"/>
      <c r="F68" s="387"/>
      <c r="G68" s="387"/>
      <c r="H68" s="387"/>
      <c r="I68" s="387"/>
      <c r="J68" s="387"/>
      <c r="K68" s="387"/>
      <c r="L68" s="387"/>
      <c r="M68" s="387"/>
      <c r="N68" s="387"/>
      <c r="O68" s="387"/>
      <c r="P68" s="387"/>
      <c r="Q68" s="387"/>
      <c r="R68" s="387"/>
      <c r="S68" s="387"/>
    </row>
    <row r="69" spans="1:19" s="19" customFormat="1" x14ac:dyDescent="0.2">
      <c r="A69" s="348"/>
      <c r="B69" s="429"/>
      <c r="C69" s="387"/>
      <c r="D69" s="387"/>
      <c r="E69" s="387"/>
      <c r="F69" s="387"/>
      <c r="G69" s="387"/>
      <c r="H69" s="387"/>
      <c r="I69" s="387"/>
      <c r="J69" s="387"/>
      <c r="K69" s="387"/>
      <c r="L69" s="387"/>
      <c r="M69" s="387"/>
      <c r="N69" s="387"/>
      <c r="O69" s="387"/>
      <c r="P69" s="387"/>
      <c r="Q69" s="387"/>
      <c r="R69" s="387"/>
      <c r="S69" s="387"/>
    </row>
    <row r="70" spans="1:19" s="19" customFormat="1" x14ac:dyDescent="0.2">
      <c r="A70" s="348"/>
      <c r="B70" s="429"/>
      <c r="C70" s="387"/>
      <c r="D70" s="387"/>
      <c r="E70" s="387"/>
      <c r="F70" s="387"/>
      <c r="G70" s="387"/>
      <c r="H70" s="387"/>
      <c r="I70" s="387"/>
      <c r="J70" s="387"/>
      <c r="K70" s="387"/>
      <c r="L70" s="387"/>
      <c r="M70" s="387"/>
      <c r="N70" s="387"/>
      <c r="O70" s="387"/>
      <c r="P70" s="387"/>
      <c r="Q70" s="387"/>
      <c r="R70" s="387"/>
      <c r="S70" s="387"/>
    </row>
    <row r="71" spans="1:19" s="19" customFormat="1" x14ac:dyDescent="0.2">
      <c r="A71" s="348"/>
      <c r="B71" s="429"/>
      <c r="C71" s="387"/>
      <c r="D71" s="387"/>
      <c r="E71" s="387"/>
      <c r="F71" s="387"/>
      <c r="G71" s="387"/>
      <c r="H71" s="387"/>
      <c r="I71" s="387"/>
      <c r="J71" s="387"/>
      <c r="K71" s="387"/>
      <c r="L71" s="387"/>
      <c r="M71" s="387"/>
      <c r="N71" s="387"/>
      <c r="O71" s="387"/>
      <c r="P71" s="387"/>
      <c r="Q71" s="387"/>
      <c r="R71" s="387"/>
      <c r="S71" s="387"/>
    </row>
    <row r="72" spans="1:19" s="19" customFormat="1" x14ac:dyDescent="0.2">
      <c r="A72" s="348"/>
      <c r="B72" s="429"/>
      <c r="C72" s="387"/>
      <c r="D72" s="387"/>
      <c r="E72" s="387"/>
      <c r="F72" s="387"/>
      <c r="G72" s="387"/>
      <c r="H72" s="387"/>
      <c r="I72" s="387"/>
      <c r="J72" s="387"/>
      <c r="K72" s="387"/>
      <c r="L72" s="387"/>
      <c r="M72" s="387"/>
      <c r="N72" s="387"/>
      <c r="O72" s="387"/>
      <c r="P72" s="387"/>
      <c r="Q72" s="387"/>
      <c r="R72" s="387"/>
      <c r="S72" s="387"/>
    </row>
    <row r="73" spans="1:19" s="19" customFormat="1" x14ac:dyDescent="0.2">
      <c r="A73" s="348"/>
      <c r="B73" s="429"/>
      <c r="C73" s="387"/>
      <c r="D73" s="387"/>
      <c r="E73" s="387"/>
      <c r="F73" s="387"/>
      <c r="G73" s="387"/>
      <c r="H73" s="387"/>
      <c r="I73" s="387"/>
      <c r="J73" s="387"/>
      <c r="K73" s="387"/>
      <c r="L73" s="387"/>
      <c r="M73" s="387"/>
      <c r="N73" s="387"/>
      <c r="O73" s="387"/>
      <c r="P73" s="387"/>
      <c r="Q73" s="387"/>
      <c r="R73" s="387"/>
      <c r="S73" s="387"/>
    </row>
    <row r="74" spans="1:19" s="19" customFormat="1" x14ac:dyDescent="0.2">
      <c r="A74" s="348"/>
      <c r="B74" s="429"/>
      <c r="C74" s="387"/>
      <c r="D74" s="387"/>
      <c r="E74" s="387"/>
      <c r="F74" s="387"/>
      <c r="G74" s="387"/>
      <c r="H74" s="387"/>
      <c r="I74" s="387"/>
      <c r="J74" s="387"/>
      <c r="K74" s="387"/>
      <c r="L74" s="387"/>
      <c r="M74" s="387"/>
      <c r="N74" s="387"/>
      <c r="O74" s="387"/>
      <c r="P74" s="387"/>
      <c r="Q74" s="387"/>
      <c r="R74" s="387"/>
      <c r="S74" s="387"/>
    </row>
    <row r="75" spans="1:19" s="19" customFormat="1" x14ac:dyDescent="0.2">
      <c r="A75" s="348"/>
      <c r="B75" s="429"/>
      <c r="C75" s="387"/>
      <c r="D75" s="387"/>
      <c r="E75" s="387"/>
      <c r="F75" s="387"/>
      <c r="G75" s="387"/>
      <c r="H75" s="387"/>
      <c r="I75" s="387"/>
      <c r="J75" s="387"/>
      <c r="K75" s="387"/>
      <c r="L75" s="387"/>
      <c r="M75" s="387"/>
      <c r="N75" s="387"/>
      <c r="O75" s="387"/>
      <c r="P75" s="387"/>
      <c r="Q75" s="387"/>
      <c r="R75" s="387"/>
      <c r="S75" s="387"/>
    </row>
    <row r="76" spans="1:19" s="19" customFormat="1" x14ac:dyDescent="0.2">
      <c r="A76" s="348"/>
      <c r="B76" s="429"/>
      <c r="C76" s="387"/>
      <c r="D76" s="387"/>
      <c r="E76" s="387"/>
      <c r="F76" s="387"/>
      <c r="G76" s="387"/>
      <c r="H76" s="387"/>
      <c r="I76" s="387"/>
      <c r="J76" s="387"/>
      <c r="K76" s="387"/>
      <c r="L76" s="387"/>
      <c r="M76" s="387"/>
      <c r="N76" s="387"/>
      <c r="O76" s="387"/>
      <c r="P76" s="387"/>
      <c r="Q76" s="387"/>
      <c r="R76" s="387"/>
      <c r="S76" s="387"/>
    </row>
  </sheetData>
  <mergeCells count="16">
    <mergeCell ref="L4:L5"/>
    <mergeCell ref="G4:G5"/>
    <mergeCell ref="H4:H5"/>
    <mergeCell ref="I4:I5"/>
    <mergeCell ref="J4:J5"/>
    <mergeCell ref="K4:K5"/>
    <mergeCell ref="B2:S2"/>
    <mergeCell ref="B3:O3"/>
    <mergeCell ref="Q4:Q5"/>
    <mergeCell ref="R4:R5"/>
    <mergeCell ref="B4:E4"/>
    <mergeCell ref="F4:F5"/>
    <mergeCell ref="M4:M5"/>
    <mergeCell ref="O4:O5"/>
    <mergeCell ref="P4:P5"/>
    <mergeCell ref="N4:N5"/>
  </mergeCells>
  <pageMargins left="0.70866141732283472" right="0.70866141732283472" top="0.74803149606299213" bottom="0.74803149606299213" header="0.31496062992125984" footer="0.31496062992125984"/>
  <pageSetup paperSize="9" scale="60" orientation="landscape" r:id="rId1"/>
  <headerFooter>
    <oddHeader>&amp;R&amp;9Príloha č.11c/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N36"/>
  <sheetViews>
    <sheetView topLeftCell="A10" workbookViewId="0">
      <selection activeCell="E37" sqref="E37"/>
    </sheetView>
  </sheetViews>
  <sheetFormatPr defaultRowHeight="12.75" x14ac:dyDescent="0.2"/>
  <cols>
    <col min="1" max="1" width="12.5703125" style="5" customWidth="1"/>
    <col min="2" max="10" width="10.7109375" style="5" customWidth="1"/>
    <col min="11" max="11" width="11.5703125" style="5" customWidth="1"/>
    <col min="12" max="12" width="12.140625" style="5" customWidth="1"/>
    <col min="13" max="13" width="9.140625" style="467"/>
    <col min="14" max="16384" width="9.140625" style="5"/>
  </cols>
  <sheetData>
    <row r="1" spans="1:13" ht="13.5" thickBot="1" x14ac:dyDescent="0.25"/>
    <row r="2" spans="1:13" ht="24.95" customHeight="1" thickTop="1" thickBot="1" x14ac:dyDescent="0.3">
      <c r="B2" s="1395" t="s">
        <v>424</v>
      </c>
      <c r="C2" s="1396"/>
      <c r="D2" s="1396"/>
      <c r="E2" s="1396"/>
      <c r="F2" s="1396"/>
      <c r="G2" s="1396"/>
      <c r="H2" s="1396"/>
      <c r="I2" s="1396"/>
      <c r="J2" s="1396"/>
      <c r="K2" s="1397"/>
      <c r="L2" s="1398"/>
    </row>
    <row r="3" spans="1:13" s="281" customFormat="1" ht="18" customHeight="1" thickTop="1" thickBot="1" x14ac:dyDescent="0.35">
      <c r="B3" s="1399" t="s">
        <v>181</v>
      </c>
      <c r="C3" s="1400"/>
      <c r="D3" s="1400"/>
      <c r="E3" s="1401" t="s">
        <v>144</v>
      </c>
      <c r="F3" s="1402"/>
      <c r="G3" s="1403"/>
      <c r="H3" s="468" t="s">
        <v>39</v>
      </c>
      <c r="I3" s="1404" t="s">
        <v>310</v>
      </c>
      <c r="J3" s="1405"/>
      <c r="K3" s="1412" t="s">
        <v>311</v>
      </c>
      <c r="L3" s="1413"/>
      <c r="M3" s="469"/>
    </row>
    <row r="4" spans="1:13" ht="14.25" customHeight="1" thickTop="1" thickBot="1" x14ac:dyDescent="0.25">
      <c r="A4" s="1414" t="s">
        <v>370</v>
      </c>
      <c r="B4" s="1416" t="s">
        <v>240</v>
      </c>
      <c r="C4" s="1418" t="s">
        <v>241</v>
      </c>
      <c r="D4" s="470" t="s">
        <v>7</v>
      </c>
      <c r="E4" s="1420" t="s">
        <v>242</v>
      </c>
      <c r="F4" s="1406" t="s">
        <v>425</v>
      </c>
      <c r="G4" s="471" t="s">
        <v>7</v>
      </c>
      <c r="H4" s="472" t="s">
        <v>7</v>
      </c>
      <c r="I4" s="1408" t="s">
        <v>299</v>
      </c>
      <c r="J4" s="1410" t="s">
        <v>300</v>
      </c>
      <c r="K4" s="1408" t="s">
        <v>299</v>
      </c>
      <c r="L4" s="1410" t="s">
        <v>300</v>
      </c>
    </row>
    <row r="5" spans="1:13" s="475" customFormat="1" ht="13.5" thickBot="1" x14ac:dyDescent="0.25">
      <c r="A5" s="1415"/>
      <c r="B5" s="1417"/>
      <c r="C5" s="1419"/>
      <c r="D5" s="924">
        <v>2000</v>
      </c>
      <c r="E5" s="1421"/>
      <c r="F5" s="1407"/>
      <c r="G5" s="601">
        <v>0</v>
      </c>
      <c r="H5" s="473">
        <f>SUM(G5+D5)</f>
        <v>2000</v>
      </c>
      <c r="I5" s="1409"/>
      <c r="J5" s="1411"/>
      <c r="K5" s="1409"/>
      <c r="L5" s="1411"/>
      <c r="M5" s="474"/>
    </row>
    <row r="6" spans="1:13" s="487" customFormat="1" ht="14.25" thickTop="1" thickBot="1" x14ac:dyDescent="0.25">
      <c r="A6" s="476" t="s">
        <v>158</v>
      </c>
      <c r="B6" s="477">
        <f>SUM(B7:B19)</f>
        <v>91237.3</v>
      </c>
      <c r="C6" s="478">
        <f>SUM(C7:C19)</f>
        <v>66.400000000000006</v>
      </c>
      <c r="D6" s="480">
        <f>SUM(B6:C6)</f>
        <v>91303.7</v>
      </c>
      <c r="E6" s="479">
        <f>SUM(E7:E19)</f>
        <v>10935.4</v>
      </c>
      <c r="F6" s="478">
        <f>SUM(F7:F19)</f>
        <v>376.59999999999997</v>
      </c>
      <c r="G6" s="481">
        <f t="shared" ref="G6:G18" si="0">SUM(E6:F6)</f>
        <v>11312</v>
      </c>
      <c r="H6" s="482">
        <f t="shared" ref="H6:H12" si="1">SUM(D6+G6)</f>
        <v>102615.7</v>
      </c>
      <c r="I6" s="483">
        <v>105185.5</v>
      </c>
      <c r="J6" s="484"/>
      <c r="K6" s="485">
        <v>16975</v>
      </c>
      <c r="L6" s="484"/>
      <c r="M6" s="486"/>
    </row>
    <row r="7" spans="1:13" s="17" customFormat="1" ht="13.5" thickTop="1" x14ac:dyDescent="0.2">
      <c r="A7" s="488" t="s">
        <v>159</v>
      </c>
      <c r="B7" s="489">
        <v>22.1</v>
      </c>
      <c r="C7" s="490"/>
      <c r="D7" s="492">
        <f>SUM(B7:C7)</f>
        <v>22.1</v>
      </c>
      <c r="E7" s="491"/>
      <c r="F7" s="490"/>
      <c r="G7" s="493">
        <f t="shared" si="0"/>
        <v>0</v>
      </c>
      <c r="H7" s="494">
        <f t="shared" si="1"/>
        <v>22.1</v>
      </c>
      <c r="I7" s="495">
        <f>SUM(I6)</f>
        <v>105185.5</v>
      </c>
      <c r="J7" s="602">
        <f>SUM(I7-B7)</f>
        <v>105163.4</v>
      </c>
      <c r="K7" s="495">
        <f>SUM(K6)</f>
        <v>16975</v>
      </c>
      <c r="L7" s="602">
        <f>SUM(K7-E7)</f>
        <v>16975</v>
      </c>
      <c r="M7" s="496"/>
    </row>
    <row r="8" spans="1:13" s="17" customFormat="1" x14ac:dyDescent="0.2">
      <c r="A8" s="497" t="s">
        <v>160</v>
      </c>
      <c r="B8" s="498">
        <v>22.1</v>
      </c>
      <c r="C8" s="925">
        <v>33.200000000000003</v>
      </c>
      <c r="D8" s="501">
        <f>SUM(B8:C8)</f>
        <v>55.300000000000004</v>
      </c>
      <c r="E8" s="500"/>
      <c r="F8" s="499"/>
      <c r="G8" s="502">
        <f t="shared" si="0"/>
        <v>0</v>
      </c>
      <c r="H8" s="503">
        <f t="shared" si="1"/>
        <v>55.300000000000004</v>
      </c>
      <c r="I8" s="504">
        <f>SUM(J7)</f>
        <v>105163.4</v>
      </c>
      <c r="J8" s="602">
        <f>SUM(I8-B8)</f>
        <v>105141.29999999999</v>
      </c>
      <c r="K8" s="495">
        <f>SUM(L7)</f>
        <v>16975</v>
      </c>
      <c r="L8" s="602">
        <f t="shared" ref="L8:L18" si="2">SUM(K8-E8)</f>
        <v>16975</v>
      </c>
      <c r="M8" s="496"/>
    </row>
    <row r="9" spans="1:13" s="17" customFormat="1" x14ac:dyDescent="0.2">
      <c r="A9" s="497" t="s">
        <v>161</v>
      </c>
      <c r="B9" s="498">
        <v>26</v>
      </c>
      <c r="C9" s="499"/>
      <c r="D9" s="501">
        <f t="shared" ref="D9:D18" si="3">SUM(B9:C9)</f>
        <v>26</v>
      </c>
      <c r="E9" s="500"/>
      <c r="F9" s="499"/>
      <c r="G9" s="502">
        <f t="shared" si="0"/>
        <v>0</v>
      </c>
      <c r="H9" s="503">
        <f t="shared" si="1"/>
        <v>26</v>
      </c>
      <c r="I9" s="504">
        <f>SUM(J8)</f>
        <v>105141.29999999999</v>
      </c>
      <c r="J9" s="602">
        <f>SUM(I9-B9)</f>
        <v>105115.29999999999</v>
      </c>
      <c r="K9" s="495">
        <f t="shared" ref="K9:K18" si="4">SUM(L8)</f>
        <v>16975</v>
      </c>
      <c r="L9" s="602">
        <f t="shared" si="2"/>
        <v>16975</v>
      </c>
      <c r="M9" s="496"/>
    </row>
    <row r="10" spans="1:13" s="17" customFormat="1" x14ac:dyDescent="0.2">
      <c r="A10" s="497" t="s">
        <v>162</v>
      </c>
      <c r="B10" s="498">
        <v>18.2</v>
      </c>
      <c r="C10" s="499"/>
      <c r="D10" s="501">
        <f t="shared" si="3"/>
        <v>18.2</v>
      </c>
      <c r="E10" s="500"/>
      <c r="F10" s="499"/>
      <c r="G10" s="502">
        <f t="shared" si="0"/>
        <v>0</v>
      </c>
      <c r="H10" s="503">
        <f t="shared" si="1"/>
        <v>18.2</v>
      </c>
      <c r="I10" s="504">
        <f t="shared" ref="I10:I18" si="5">SUM(J9)</f>
        <v>105115.29999999999</v>
      </c>
      <c r="J10" s="602">
        <f t="shared" ref="J10:J18" si="6">SUM(I10-B10)</f>
        <v>105097.09999999999</v>
      </c>
      <c r="K10" s="495">
        <f t="shared" si="4"/>
        <v>16975</v>
      </c>
      <c r="L10" s="602">
        <f t="shared" si="2"/>
        <v>16975</v>
      </c>
      <c r="M10" s="496"/>
    </row>
    <row r="11" spans="1:13" s="17" customFormat="1" x14ac:dyDescent="0.2">
      <c r="A11" s="497" t="s">
        <v>186</v>
      </c>
      <c r="B11" s="498">
        <v>15222.7</v>
      </c>
      <c r="C11" s="499"/>
      <c r="D11" s="501">
        <f t="shared" si="3"/>
        <v>15222.7</v>
      </c>
      <c r="E11" s="500">
        <v>1764</v>
      </c>
      <c r="F11" s="499">
        <v>37.799999999999997</v>
      </c>
      <c r="G11" s="502">
        <f t="shared" si="0"/>
        <v>1801.8</v>
      </c>
      <c r="H11" s="503">
        <f t="shared" si="1"/>
        <v>17024.5</v>
      </c>
      <c r="I11" s="504">
        <f t="shared" si="5"/>
        <v>105097.09999999999</v>
      </c>
      <c r="J11" s="602">
        <f t="shared" si="6"/>
        <v>89874.4</v>
      </c>
      <c r="K11" s="495">
        <f t="shared" si="4"/>
        <v>16975</v>
      </c>
      <c r="L11" s="602">
        <f>SUM(K9-G11)</f>
        <v>15173.2</v>
      </c>
      <c r="M11" s="496"/>
    </row>
    <row r="12" spans="1:13" s="17" customFormat="1" x14ac:dyDescent="0.2">
      <c r="A12" s="497" t="s">
        <v>164</v>
      </c>
      <c r="B12" s="498">
        <v>15226.4</v>
      </c>
      <c r="C12" s="499"/>
      <c r="D12" s="501">
        <f t="shared" si="3"/>
        <v>15226.4</v>
      </c>
      <c r="E12" s="500">
        <v>1827</v>
      </c>
      <c r="F12" s="499">
        <v>40.6</v>
      </c>
      <c r="G12" s="502">
        <f t="shared" si="0"/>
        <v>1867.6</v>
      </c>
      <c r="H12" s="503">
        <f t="shared" si="1"/>
        <v>17094</v>
      </c>
      <c r="I12" s="504">
        <f t="shared" si="5"/>
        <v>89874.4</v>
      </c>
      <c r="J12" s="602">
        <f t="shared" si="6"/>
        <v>74648</v>
      </c>
      <c r="K12" s="495">
        <f t="shared" si="4"/>
        <v>15173.2</v>
      </c>
      <c r="L12" s="602">
        <f>SUM(K12-G12)</f>
        <v>13305.6</v>
      </c>
      <c r="M12" s="496"/>
    </row>
    <row r="13" spans="1:13" s="17" customFormat="1" ht="12.75" customHeight="1" x14ac:dyDescent="0.2">
      <c r="A13" s="497" t="s">
        <v>187</v>
      </c>
      <c r="B13" s="498"/>
      <c r="C13" s="499"/>
      <c r="D13" s="501">
        <f t="shared" si="3"/>
        <v>0</v>
      </c>
      <c r="E13" s="500">
        <v>371</v>
      </c>
      <c r="F13" s="499"/>
      <c r="G13" s="502">
        <f t="shared" si="0"/>
        <v>371</v>
      </c>
      <c r="H13" s="503">
        <f t="shared" ref="H13:H18" si="7">SUM(D13+G13)</f>
        <v>371</v>
      </c>
      <c r="I13" s="504">
        <f t="shared" si="5"/>
        <v>74648</v>
      </c>
      <c r="J13" s="602">
        <f t="shared" si="6"/>
        <v>74648</v>
      </c>
      <c r="K13" s="495">
        <f t="shared" si="4"/>
        <v>13305.6</v>
      </c>
      <c r="L13" s="602">
        <f t="shared" si="2"/>
        <v>12934.6</v>
      </c>
      <c r="M13" s="496"/>
    </row>
    <row r="14" spans="1:13" s="17" customFormat="1" ht="12.75" customHeight="1" x14ac:dyDescent="0.2">
      <c r="A14" s="497" t="s">
        <v>166</v>
      </c>
      <c r="B14" s="498"/>
      <c r="C14" s="925">
        <v>33.200000000000003</v>
      </c>
      <c r="D14" s="501">
        <f t="shared" si="3"/>
        <v>33.200000000000003</v>
      </c>
      <c r="E14" s="500">
        <v>333.2</v>
      </c>
      <c r="F14" s="499"/>
      <c r="G14" s="502">
        <f t="shared" si="0"/>
        <v>333.2</v>
      </c>
      <c r="H14" s="503">
        <f t="shared" si="7"/>
        <v>366.4</v>
      </c>
      <c r="I14" s="504">
        <f t="shared" si="5"/>
        <v>74648</v>
      </c>
      <c r="J14" s="602">
        <f t="shared" si="6"/>
        <v>74648</v>
      </c>
      <c r="K14" s="495">
        <f t="shared" si="4"/>
        <v>12934.6</v>
      </c>
      <c r="L14" s="602">
        <f t="shared" si="2"/>
        <v>12601.4</v>
      </c>
      <c r="M14" s="496"/>
    </row>
    <row r="15" spans="1:13" s="17" customFormat="1" x14ac:dyDescent="0.2">
      <c r="A15" s="497" t="s">
        <v>167</v>
      </c>
      <c r="B15" s="498">
        <v>14864.8</v>
      </c>
      <c r="C15" s="499"/>
      <c r="D15" s="501">
        <f t="shared" si="3"/>
        <v>14864.8</v>
      </c>
      <c r="E15" s="500">
        <v>1769.6</v>
      </c>
      <c r="F15" s="499">
        <v>85.4</v>
      </c>
      <c r="G15" s="502">
        <f t="shared" si="0"/>
        <v>1855</v>
      </c>
      <c r="H15" s="503">
        <f t="shared" si="7"/>
        <v>16719.8</v>
      </c>
      <c r="I15" s="504">
        <f t="shared" si="5"/>
        <v>74648</v>
      </c>
      <c r="J15" s="602">
        <f t="shared" si="6"/>
        <v>59783.199999999997</v>
      </c>
      <c r="K15" s="495">
        <f t="shared" si="4"/>
        <v>12601.4</v>
      </c>
      <c r="L15" s="602">
        <f t="shared" si="2"/>
        <v>10831.8</v>
      </c>
      <c r="M15" s="496"/>
    </row>
    <row r="16" spans="1:13" s="17" customFormat="1" x14ac:dyDescent="0.2">
      <c r="A16" s="497" t="s">
        <v>168</v>
      </c>
      <c r="B16" s="498">
        <v>16778.099999999999</v>
      </c>
      <c r="C16" s="499"/>
      <c r="D16" s="501">
        <f t="shared" si="3"/>
        <v>16778.099999999999</v>
      </c>
      <c r="E16" s="500">
        <v>1785</v>
      </c>
      <c r="F16" s="499">
        <v>82.6</v>
      </c>
      <c r="G16" s="502">
        <f t="shared" si="0"/>
        <v>1867.6</v>
      </c>
      <c r="H16" s="503">
        <f t="shared" si="7"/>
        <v>18645.699999999997</v>
      </c>
      <c r="I16" s="504">
        <f t="shared" si="5"/>
        <v>59783.199999999997</v>
      </c>
      <c r="J16" s="602">
        <f t="shared" si="6"/>
        <v>43005.1</v>
      </c>
      <c r="K16" s="495">
        <f t="shared" si="4"/>
        <v>10831.8</v>
      </c>
      <c r="L16" s="602">
        <f t="shared" si="2"/>
        <v>9046.7999999999993</v>
      </c>
      <c r="M16" s="496" t="s">
        <v>22</v>
      </c>
    </row>
    <row r="17" spans="1:14" s="17" customFormat="1" x14ac:dyDescent="0.2">
      <c r="A17" s="497" t="s">
        <v>169</v>
      </c>
      <c r="B17" s="498">
        <v>16691.8</v>
      </c>
      <c r="C17" s="499"/>
      <c r="D17" s="501">
        <f t="shared" si="3"/>
        <v>16691.8</v>
      </c>
      <c r="E17" s="500">
        <v>1765.4</v>
      </c>
      <c r="F17" s="499">
        <v>84</v>
      </c>
      <c r="G17" s="502">
        <f t="shared" si="0"/>
        <v>1849.4</v>
      </c>
      <c r="H17" s="503">
        <f t="shared" si="7"/>
        <v>18541.2</v>
      </c>
      <c r="I17" s="504">
        <f t="shared" si="5"/>
        <v>43005.1</v>
      </c>
      <c r="J17" s="602">
        <f t="shared" si="6"/>
        <v>26313.3</v>
      </c>
      <c r="K17" s="495">
        <f t="shared" si="4"/>
        <v>9046.7999999999993</v>
      </c>
      <c r="L17" s="602">
        <f t="shared" si="2"/>
        <v>7281.4</v>
      </c>
      <c r="M17" s="496"/>
    </row>
    <row r="18" spans="1:14" s="17" customFormat="1" ht="12" customHeight="1" x14ac:dyDescent="0.2">
      <c r="A18" s="497" t="s">
        <v>193</v>
      </c>
      <c r="B18" s="498">
        <v>12365.1</v>
      </c>
      <c r="C18" s="499"/>
      <c r="D18" s="501">
        <f t="shared" si="3"/>
        <v>12365.1</v>
      </c>
      <c r="E18" s="500">
        <v>1320.2</v>
      </c>
      <c r="F18" s="499">
        <v>46.2</v>
      </c>
      <c r="G18" s="502">
        <f t="shared" si="0"/>
        <v>1366.4</v>
      </c>
      <c r="H18" s="503">
        <f t="shared" si="7"/>
        <v>13731.5</v>
      </c>
      <c r="I18" s="504">
        <f t="shared" si="5"/>
        <v>26313.3</v>
      </c>
      <c r="J18" s="602">
        <f t="shared" si="6"/>
        <v>13948.199999999999</v>
      </c>
      <c r="K18" s="495">
        <f t="shared" si="4"/>
        <v>7281.4</v>
      </c>
      <c r="L18" s="602">
        <f t="shared" si="2"/>
        <v>5961.2</v>
      </c>
      <c r="M18" s="496"/>
    </row>
    <row r="19" spans="1:14" s="516" customFormat="1" ht="13.5" thickBot="1" x14ac:dyDescent="0.25">
      <c r="A19" s="506"/>
      <c r="B19" s="507"/>
      <c r="C19" s="508"/>
      <c r="D19" s="509"/>
      <c r="E19" s="510"/>
      <c r="F19" s="508"/>
      <c r="G19" s="511"/>
      <c r="H19" s="512"/>
      <c r="I19" s="513"/>
      <c r="J19" s="505"/>
      <c r="K19" s="513"/>
      <c r="L19" s="514"/>
      <c r="M19" s="515"/>
    </row>
    <row r="20" spans="1:14" s="18" customFormat="1" ht="13.5" thickTop="1" x14ac:dyDescent="0.2">
      <c r="A20" s="517" t="s">
        <v>159</v>
      </c>
      <c r="B20" s="518">
        <f>SUM(B7)</f>
        <v>22.1</v>
      </c>
      <c r="C20" s="519">
        <f>SUM(C7)</f>
        <v>0</v>
      </c>
      <c r="D20" s="520">
        <f>SUM(B20:C20)</f>
        <v>22.1</v>
      </c>
      <c r="E20" s="521">
        <f>SUM(E7)</f>
        <v>0</v>
      </c>
      <c r="F20" s="522">
        <f>SUM(F7)</f>
        <v>0</v>
      </c>
      <c r="G20" s="523">
        <f>SUM(E20:F20)</f>
        <v>0</v>
      </c>
      <c r="H20" s="524">
        <f>SUM(D20+G20)</f>
        <v>22.1</v>
      </c>
      <c r="I20" s="926"/>
      <c r="J20" s="927"/>
      <c r="K20" s="928"/>
      <c r="L20" s="929"/>
      <c r="M20" s="196"/>
      <c r="N20" s="311"/>
    </row>
    <row r="21" spans="1:14" s="538" customFormat="1" x14ac:dyDescent="0.2">
      <c r="A21" s="525" t="s">
        <v>160</v>
      </c>
      <c r="B21" s="526">
        <f t="shared" ref="B21:H21" si="8">SUM(B7:B8)</f>
        <v>44.2</v>
      </c>
      <c r="C21" s="527">
        <f>SUM(C7:C8)</f>
        <v>33.200000000000003</v>
      </c>
      <c r="D21" s="528">
        <f>SUM(B21:C21)</f>
        <v>77.400000000000006</v>
      </c>
      <c r="E21" s="529">
        <f t="shared" si="8"/>
        <v>0</v>
      </c>
      <c r="F21" s="530">
        <f t="shared" si="8"/>
        <v>0</v>
      </c>
      <c r="G21" s="531">
        <f t="shared" si="8"/>
        <v>0</v>
      </c>
      <c r="H21" s="532">
        <f t="shared" si="8"/>
        <v>77.400000000000006</v>
      </c>
      <c r="I21" s="533"/>
      <c r="J21" s="534"/>
      <c r="K21" s="535"/>
      <c r="L21" s="536"/>
      <c r="M21" s="537"/>
    </row>
    <row r="22" spans="1:14" s="18" customFormat="1" x14ac:dyDescent="0.2">
      <c r="A22" s="525" t="s">
        <v>161</v>
      </c>
      <c r="B22" s="526">
        <f>SUM(B7:B9)</f>
        <v>70.2</v>
      </c>
      <c r="C22" s="527">
        <f>SUM(C7:C9)</f>
        <v>33.200000000000003</v>
      </c>
      <c r="D22" s="528">
        <f t="shared" ref="D22:D31" si="9">SUM(B22:C22)</f>
        <v>103.4</v>
      </c>
      <c r="E22" s="529">
        <f>SUM(E7:E9)</f>
        <v>0</v>
      </c>
      <c r="F22" s="530">
        <f>SUM(F7:F9)</f>
        <v>0</v>
      </c>
      <c r="G22" s="531">
        <f>SUM(G7:G9)</f>
        <v>0</v>
      </c>
      <c r="H22" s="532">
        <f>SUM(H7:H9)</f>
        <v>103.4</v>
      </c>
      <c r="I22" s="533"/>
      <c r="J22" s="534"/>
      <c r="K22" s="535"/>
      <c r="L22" s="536"/>
      <c r="M22" s="537"/>
    </row>
    <row r="23" spans="1:14" s="18" customFormat="1" x14ac:dyDescent="0.2">
      <c r="A23" s="525" t="s">
        <v>162</v>
      </c>
      <c r="B23" s="526">
        <f t="shared" ref="B23:H23" si="10">SUM(B7:B10)</f>
        <v>88.4</v>
      </c>
      <c r="C23" s="527">
        <f>SUM(C7:C10)</f>
        <v>33.200000000000003</v>
      </c>
      <c r="D23" s="528">
        <f t="shared" si="9"/>
        <v>121.60000000000001</v>
      </c>
      <c r="E23" s="529">
        <f t="shared" si="10"/>
        <v>0</v>
      </c>
      <c r="F23" s="530">
        <f t="shared" si="10"/>
        <v>0</v>
      </c>
      <c r="G23" s="531">
        <f t="shared" si="10"/>
        <v>0</v>
      </c>
      <c r="H23" s="532">
        <f t="shared" si="10"/>
        <v>121.60000000000001</v>
      </c>
      <c r="I23" s="533"/>
      <c r="J23" s="534"/>
      <c r="K23" s="535"/>
      <c r="L23" s="536"/>
      <c r="M23" s="537"/>
    </row>
    <row r="24" spans="1:14" s="18" customFormat="1" x14ac:dyDescent="0.2">
      <c r="A24" s="525" t="s">
        <v>186</v>
      </c>
      <c r="B24" s="526">
        <f>SUM(B7:B11)</f>
        <v>15311.1</v>
      </c>
      <c r="C24" s="527">
        <f>SUM(C7:C11)</f>
        <v>33.200000000000003</v>
      </c>
      <c r="D24" s="528">
        <f t="shared" si="9"/>
        <v>15344.300000000001</v>
      </c>
      <c r="E24" s="529">
        <f>SUM(E7:E11)</f>
        <v>1764</v>
      </c>
      <c r="F24" s="530">
        <f>SUM(F7:F11)</f>
        <v>37.799999999999997</v>
      </c>
      <c r="G24" s="531">
        <f>SUM(G7:G11)</f>
        <v>1801.8</v>
      </c>
      <c r="H24" s="532">
        <f>SUM(H7:H11)</f>
        <v>17146.099999999999</v>
      </c>
      <c r="I24" s="533"/>
      <c r="J24" s="534"/>
      <c r="K24" s="535"/>
      <c r="L24" s="536"/>
      <c r="M24" s="537"/>
    </row>
    <row r="25" spans="1:14" s="18" customFormat="1" x14ac:dyDescent="0.2">
      <c r="A25" s="525" t="s">
        <v>164</v>
      </c>
      <c r="B25" s="526">
        <f>SUM(B7:B12)</f>
        <v>30537.5</v>
      </c>
      <c r="C25" s="527">
        <f>SUM(C7:C12)</f>
        <v>33.200000000000003</v>
      </c>
      <c r="D25" s="528">
        <f t="shared" si="9"/>
        <v>30570.7</v>
      </c>
      <c r="E25" s="529">
        <f>SUM(E7:E12)</f>
        <v>3591</v>
      </c>
      <c r="F25" s="530">
        <f>SUM(F7:F12)</f>
        <v>78.400000000000006</v>
      </c>
      <c r="G25" s="531">
        <f>SUM(G7:G12)</f>
        <v>3669.3999999999996</v>
      </c>
      <c r="H25" s="532">
        <f>SUM(H7:H12)</f>
        <v>34240.1</v>
      </c>
      <c r="I25" s="533"/>
      <c r="J25" s="534"/>
      <c r="K25" s="535"/>
      <c r="L25" s="536"/>
      <c r="M25" s="537"/>
    </row>
    <row r="26" spans="1:14" s="18" customFormat="1" x14ac:dyDescent="0.2">
      <c r="A26" s="525" t="s">
        <v>187</v>
      </c>
      <c r="B26" s="526">
        <f>SUM(B7:B13)</f>
        <v>30537.5</v>
      </c>
      <c r="C26" s="527">
        <f>SUM(C7:C13)</f>
        <v>33.200000000000003</v>
      </c>
      <c r="D26" s="528">
        <f t="shared" si="9"/>
        <v>30570.7</v>
      </c>
      <c r="E26" s="529">
        <f>SUM(E7:E13)</f>
        <v>3962</v>
      </c>
      <c r="F26" s="530">
        <f>SUM(F7:F13)</f>
        <v>78.400000000000006</v>
      </c>
      <c r="G26" s="531">
        <f>SUM(G7:G13)</f>
        <v>4040.3999999999996</v>
      </c>
      <c r="H26" s="532">
        <f>SUM(H7:H13)</f>
        <v>34611.1</v>
      </c>
      <c r="I26" s="533"/>
      <c r="J26" s="534"/>
      <c r="K26" s="535"/>
      <c r="L26" s="536"/>
      <c r="M26" s="537"/>
    </row>
    <row r="27" spans="1:14" s="18" customFormat="1" x14ac:dyDescent="0.2">
      <c r="A27" s="525" t="s">
        <v>166</v>
      </c>
      <c r="B27" s="526">
        <f>SUM(B7:B14)</f>
        <v>30537.5</v>
      </c>
      <c r="C27" s="527">
        <f>SUM(C7:C14)</f>
        <v>66.400000000000006</v>
      </c>
      <c r="D27" s="528">
        <f t="shared" si="9"/>
        <v>30603.9</v>
      </c>
      <c r="E27" s="529">
        <f>SUM(E7:E14)</f>
        <v>4295.2</v>
      </c>
      <c r="F27" s="530">
        <f>SUM(F7:F14)</f>
        <v>78.400000000000006</v>
      </c>
      <c r="G27" s="531">
        <f>SUM(G7:G14)</f>
        <v>4373.5999999999995</v>
      </c>
      <c r="H27" s="532">
        <f>SUM(H7:H14)</f>
        <v>34977.5</v>
      </c>
      <c r="I27" s="533"/>
      <c r="J27" s="534"/>
      <c r="K27" s="535"/>
      <c r="L27" s="536"/>
      <c r="M27" s="537"/>
      <c r="N27" s="311"/>
    </row>
    <row r="28" spans="1:14" s="18" customFormat="1" x14ac:dyDescent="0.2">
      <c r="A28" s="525" t="s">
        <v>167</v>
      </c>
      <c r="B28" s="526">
        <f>SUM(B7:B15)</f>
        <v>45402.3</v>
      </c>
      <c r="C28" s="527">
        <f>SUM(C7:C15)</f>
        <v>66.400000000000006</v>
      </c>
      <c r="D28" s="528">
        <f t="shared" si="9"/>
        <v>45468.700000000004</v>
      </c>
      <c r="E28" s="529">
        <f>SUM(E7:E15)</f>
        <v>6064.7999999999993</v>
      </c>
      <c r="F28" s="530">
        <f>SUM(F7:F15)</f>
        <v>163.80000000000001</v>
      </c>
      <c r="G28" s="531">
        <f>SUM(G7:G15)</f>
        <v>6228.5999999999995</v>
      </c>
      <c r="H28" s="532">
        <f>SUM(H7:H15)</f>
        <v>51697.3</v>
      </c>
      <c r="I28" s="533"/>
      <c r="J28" s="534"/>
      <c r="K28" s="535"/>
      <c r="L28" s="536"/>
      <c r="M28" s="537"/>
    </row>
    <row r="29" spans="1:14" s="18" customFormat="1" x14ac:dyDescent="0.2">
      <c r="A29" s="525" t="s">
        <v>168</v>
      </c>
      <c r="B29" s="526">
        <f>SUM(B7:B16)</f>
        <v>62180.4</v>
      </c>
      <c r="C29" s="527">
        <f>SUM(C7:C16)</f>
        <v>66.400000000000006</v>
      </c>
      <c r="D29" s="528">
        <f t="shared" si="9"/>
        <v>62246.8</v>
      </c>
      <c r="E29" s="529">
        <f>SUM(E7:E16)</f>
        <v>7849.7999999999993</v>
      </c>
      <c r="F29" s="530">
        <f>SUM(F7:F16)</f>
        <v>246.4</v>
      </c>
      <c r="G29" s="531">
        <f>SUM(G7:G16)</f>
        <v>8096.1999999999989</v>
      </c>
      <c r="H29" s="532">
        <f>SUM(H7:H16)</f>
        <v>70343</v>
      </c>
      <c r="I29" s="533"/>
      <c r="J29" s="534"/>
      <c r="K29" s="535"/>
      <c r="L29" s="536"/>
      <c r="M29" s="537"/>
    </row>
    <row r="30" spans="1:14" s="18" customFormat="1" x14ac:dyDescent="0.2">
      <c r="A30" s="525" t="s">
        <v>169</v>
      </c>
      <c r="B30" s="526">
        <f>SUM(B7:B17)</f>
        <v>78872.2</v>
      </c>
      <c r="C30" s="527">
        <f>SUM(C7:C17)</f>
        <v>66.400000000000006</v>
      </c>
      <c r="D30" s="528">
        <f t="shared" si="9"/>
        <v>78938.599999999991</v>
      </c>
      <c r="E30" s="529">
        <f>SUM(E7:E17)</f>
        <v>9615.1999999999989</v>
      </c>
      <c r="F30" s="530">
        <f>SUM(F7:F17)</f>
        <v>330.4</v>
      </c>
      <c r="G30" s="531">
        <f>SUM(G7:G17)</f>
        <v>9945.5999999999985</v>
      </c>
      <c r="H30" s="532">
        <f>SUM(H7:H17)</f>
        <v>88884.2</v>
      </c>
      <c r="I30" s="533"/>
      <c r="J30" s="534"/>
      <c r="K30" s="535"/>
      <c r="L30" s="536"/>
      <c r="M30" s="537"/>
    </row>
    <row r="31" spans="1:14" s="18" customFormat="1" ht="13.5" thickBot="1" x14ac:dyDescent="0.25">
      <c r="A31" s="539" t="s">
        <v>193</v>
      </c>
      <c r="B31" s="540">
        <f>SUM(B7:B18)</f>
        <v>91237.3</v>
      </c>
      <c r="C31" s="541">
        <f>SUM(C7:C18)</f>
        <v>66.400000000000006</v>
      </c>
      <c r="D31" s="542">
        <f t="shared" si="9"/>
        <v>91303.7</v>
      </c>
      <c r="E31" s="543">
        <f>SUM(E7:E18)</f>
        <v>10935.4</v>
      </c>
      <c r="F31" s="544">
        <f>SUM(F7:F18)</f>
        <v>376.59999999999997</v>
      </c>
      <c r="G31" s="545">
        <f>SUM(G7:G18)</f>
        <v>11311.999999999998</v>
      </c>
      <c r="H31" s="546">
        <f>SUM(H7:H18)</f>
        <v>102615.7</v>
      </c>
      <c r="I31" s="547"/>
      <c r="J31" s="548"/>
      <c r="K31" s="549"/>
      <c r="L31" s="550"/>
      <c r="M31" s="537"/>
    </row>
    <row r="32" spans="1:14" ht="13.5" thickTop="1" x14ac:dyDescent="0.2">
      <c r="D32" s="15"/>
      <c r="J32" s="15"/>
      <c r="K32" s="15"/>
      <c r="L32" s="15"/>
    </row>
    <row r="33" spans="4:12" x14ac:dyDescent="0.2">
      <c r="D33" s="15"/>
      <c r="E33" s="15"/>
      <c r="G33" s="15"/>
      <c r="J33" s="15"/>
      <c r="L33" s="15"/>
    </row>
    <row r="34" spans="4:12" x14ac:dyDescent="0.2">
      <c r="L34" s="15"/>
    </row>
    <row r="36" spans="4:12" x14ac:dyDescent="0.2">
      <c r="E36" s="15"/>
    </row>
  </sheetData>
  <mergeCells count="14">
    <mergeCell ref="A4:A5"/>
    <mergeCell ref="B4:B5"/>
    <mergeCell ref="C4:C5"/>
    <mergeCell ref="E4:E5"/>
    <mergeCell ref="K4:K5"/>
    <mergeCell ref="L4:L5"/>
    <mergeCell ref="B2:L2"/>
    <mergeCell ref="B3:D3"/>
    <mergeCell ref="E3:G3"/>
    <mergeCell ref="I3:J3"/>
    <mergeCell ref="F4:F5"/>
    <mergeCell ref="I4:I5"/>
    <mergeCell ref="J4:J5"/>
    <mergeCell ref="K3:L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4" orientation="landscape" horizontalDpi="4294967294" verticalDpi="4294967294" r:id="rId1"/>
  <headerFooter>
    <oddHeader>&amp;R&amp;9Príloha č.11d/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2:I34"/>
  <sheetViews>
    <sheetView topLeftCell="A10" workbookViewId="0">
      <selection activeCell="G15" sqref="G15"/>
    </sheetView>
  </sheetViews>
  <sheetFormatPr defaultRowHeight="12.75" x14ac:dyDescent="0.2"/>
  <cols>
    <col min="1" max="1" width="17.28515625" style="553" customWidth="1"/>
    <col min="2" max="8" width="15.7109375" style="4" customWidth="1"/>
    <col min="9" max="16384" width="9.140625" style="2"/>
  </cols>
  <sheetData>
    <row r="2" spans="1:9" s="552" customFormat="1" ht="27" customHeight="1" x14ac:dyDescent="0.3">
      <c r="A2" s="1424" t="s">
        <v>426</v>
      </c>
      <c r="B2" s="1425"/>
      <c r="C2" s="1425"/>
      <c r="D2" s="1425"/>
      <c r="E2" s="551"/>
      <c r="F2" s="551"/>
      <c r="G2" s="551"/>
      <c r="H2" s="551"/>
    </row>
    <row r="3" spans="1:9" ht="13.5" thickBot="1" x14ac:dyDescent="0.25"/>
    <row r="4" spans="1:9" ht="13.5" thickTop="1" x14ac:dyDescent="0.2">
      <c r="B4" s="1426" t="s">
        <v>182</v>
      </c>
      <c r="C4" s="1428" t="s">
        <v>144</v>
      </c>
      <c r="D4" s="1430" t="s">
        <v>10</v>
      </c>
      <c r="E4" s="1432" t="s">
        <v>9</v>
      </c>
      <c r="F4" s="1434" t="s">
        <v>7</v>
      </c>
      <c r="G4" s="1422" t="s">
        <v>146</v>
      </c>
      <c r="H4" s="1422" t="s">
        <v>401</v>
      </c>
    </row>
    <row r="5" spans="1:9" ht="13.5" thickBot="1" x14ac:dyDescent="0.25">
      <c r="B5" s="1427"/>
      <c r="C5" s="1429"/>
      <c r="D5" s="1431"/>
      <c r="E5" s="1433"/>
      <c r="F5" s="1435"/>
      <c r="G5" s="1423"/>
      <c r="H5" s="1423"/>
    </row>
    <row r="6" spans="1:9" s="558" customFormat="1" ht="21" customHeight="1" thickTop="1" thickBot="1" x14ac:dyDescent="0.25">
      <c r="A6" s="554" t="s">
        <v>58</v>
      </c>
      <c r="B6" s="603">
        <v>108300</v>
      </c>
      <c r="C6" s="930">
        <v>167720</v>
      </c>
      <c r="D6" s="931">
        <v>32960</v>
      </c>
      <c r="E6" s="555">
        <v>32800</v>
      </c>
      <c r="F6" s="556">
        <f>SUM(B6:E6)</f>
        <v>341780</v>
      </c>
      <c r="G6" s="557">
        <v>360100</v>
      </c>
      <c r="H6" s="557">
        <v>167720</v>
      </c>
      <c r="I6" s="558" t="s">
        <v>22</v>
      </c>
    </row>
    <row r="7" spans="1:9" s="73" customFormat="1" ht="13.5" thickBot="1" x14ac:dyDescent="0.25">
      <c r="A7" s="559" t="s">
        <v>301</v>
      </c>
      <c r="B7" s="604">
        <v>784.43</v>
      </c>
      <c r="C7" s="560"/>
      <c r="D7" s="605"/>
      <c r="E7" s="561"/>
      <c r="F7" s="562"/>
      <c r="G7" s="563"/>
      <c r="H7" s="563"/>
    </row>
    <row r="8" spans="1:9" s="567" customFormat="1" ht="14.25" thickTop="1" thickBot="1" x14ac:dyDescent="0.25">
      <c r="A8" s="564" t="s">
        <v>183</v>
      </c>
      <c r="B8" s="565">
        <f>SUM(B9:B20)</f>
        <v>69360.290000000008</v>
      </c>
      <c r="C8" s="566">
        <f>SUM(C9:C20)</f>
        <v>59623</v>
      </c>
      <c r="D8" s="606">
        <f>SUM(D9:D20)</f>
        <v>31780.240000000002</v>
      </c>
      <c r="E8" s="566">
        <f>SUM(E9:E20)</f>
        <v>31412.400000000001</v>
      </c>
      <c r="F8" s="566">
        <f>SUM(B8:E8)</f>
        <v>192175.93</v>
      </c>
      <c r="G8" s="566">
        <f>SUM(G9:G20)</f>
        <v>419171.66</v>
      </c>
      <c r="H8" s="566">
        <f>SUM(H9:H20)</f>
        <v>41770.9</v>
      </c>
    </row>
    <row r="9" spans="1:9" s="573" customFormat="1" ht="13.5" thickTop="1" x14ac:dyDescent="0.2">
      <c r="A9" s="568" t="s">
        <v>184</v>
      </c>
      <c r="B9" s="607">
        <v>0</v>
      </c>
      <c r="C9" s="569"/>
      <c r="D9" s="608">
        <v>8586.9500000000007</v>
      </c>
      <c r="E9" s="570">
        <v>3519</v>
      </c>
      <c r="F9" s="571">
        <f t="shared" ref="F9:F20" si="0">SUM(B9+C9+D9+E9)</f>
        <v>12105.95</v>
      </c>
      <c r="G9" s="572">
        <v>35331.61</v>
      </c>
      <c r="H9" s="572"/>
    </row>
    <row r="10" spans="1:9" s="573" customFormat="1" x14ac:dyDescent="0.2">
      <c r="A10" s="574" t="s">
        <v>185</v>
      </c>
      <c r="B10" s="609">
        <v>0</v>
      </c>
      <c r="C10" s="575"/>
      <c r="D10" s="610">
        <v>4168.58</v>
      </c>
      <c r="E10" s="576">
        <v>3000</v>
      </c>
      <c r="F10" s="571">
        <f t="shared" si="0"/>
        <v>7168.58</v>
      </c>
      <c r="G10" s="572">
        <v>34192.550000000003</v>
      </c>
      <c r="H10" s="572"/>
    </row>
    <row r="11" spans="1:9" s="573" customFormat="1" x14ac:dyDescent="0.2">
      <c r="A11" s="574" t="s">
        <v>161</v>
      </c>
      <c r="B11" s="609">
        <v>0</v>
      </c>
      <c r="C11" s="575">
        <v>21176</v>
      </c>
      <c r="D11" s="610">
        <v>1478.26</v>
      </c>
      <c r="E11" s="576"/>
      <c r="F11" s="571">
        <f t="shared" si="0"/>
        <v>22654.26</v>
      </c>
      <c r="G11" s="572">
        <v>36040.800000000003</v>
      </c>
      <c r="H11" s="572"/>
    </row>
    <row r="12" spans="1:9" s="573" customFormat="1" x14ac:dyDescent="0.2">
      <c r="A12" s="574" t="s">
        <v>162</v>
      </c>
      <c r="B12" s="609">
        <v>16701.97</v>
      </c>
      <c r="C12" s="575"/>
      <c r="D12" s="610">
        <v>208.03</v>
      </c>
      <c r="E12" s="576">
        <v>4000</v>
      </c>
      <c r="F12" s="571">
        <f t="shared" si="0"/>
        <v>20910</v>
      </c>
      <c r="G12" s="572">
        <v>35279.300000000003</v>
      </c>
      <c r="H12" s="572"/>
    </row>
    <row r="13" spans="1:9" s="573" customFormat="1" x14ac:dyDescent="0.2">
      <c r="A13" s="574" t="s">
        <v>186</v>
      </c>
      <c r="B13" s="609">
        <v>0</v>
      </c>
      <c r="C13" s="575">
        <v>8520</v>
      </c>
      <c r="D13" s="610">
        <v>621.22</v>
      </c>
      <c r="E13" s="576">
        <v>600</v>
      </c>
      <c r="F13" s="571">
        <f t="shared" si="0"/>
        <v>9741.2199999999993</v>
      </c>
      <c r="G13" s="572">
        <v>36063.050000000003</v>
      </c>
      <c r="H13" s="572"/>
    </row>
    <row r="14" spans="1:9" s="573" customFormat="1" x14ac:dyDescent="0.2">
      <c r="A14" s="574" t="s">
        <v>164</v>
      </c>
      <c r="B14" s="609">
        <v>13448.1</v>
      </c>
      <c r="C14" s="575"/>
      <c r="D14" s="610">
        <v>294.36</v>
      </c>
      <c r="E14" s="576">
        <v>11200</v>
      </c>
      <c r="F14" s="571">
        <f t="shared" si="0"/>
        <v>24942.46</v>
      </c>
      <c r="G14" s="572">
        <v>35929.199999999997</v>
      </c>
      <c r="H14" s="572"/>
    </row>
    <row r="15" spans="1:9" s="573" customFormat="1" x14ac:dyDescent="0.2">
      <c r="A15" s="574" t="s">
        <v>187</v>
      </c>
      <c r="B15" s="609">
        <v>0</v>
      </c>
      <c r="C15" s="575"/>
      <c r="D15" s="610">
        <v>382.96</v>
      </c>
      <c r="E15" s="576"/>
      <c r="F15" s="571">
        <f t="shared" si="0"/>
        <v>382.96</v>
      </c>
      <c r="G15" s="572">
        <v>36202.1</v>
      </c>
      <c r="H15" s="572"/>
    </row>
    <row r="16" spans="1:9" s="573" customFormat="1" x14ac:dyDescent="0.2">
      <c r="A16" s="574" t="s">
        <v>166</v>
      </c>
      <c r="B16" s="609">
        <v>0</v>
      </c>
      <c r="C16" s="575"/>
      <c r="D16" s="610">
        <v>48.55</v>
      </c>
      <c r="E16" s="576"/>
      <c r="F16" s="571">
        <f>SUM(B16+C16+D16+E16)</f>
        <v>48.55</v>
      </c>
      <c r="G16" s="572">
        <v>36010.400000000001</v>
      </c>
      <c r="H16" s="572"/>
    </row>
    <row r="17" spans="1:8" s="573" customFormat="1" x14ac:dyDescent="0.2">
      <c r="A17" s="574" t="s">
        <v>167</v>
      </c>
      <c r="B17" s="609">
        <v>0</v>
      </c>
      <c r="C17" s="575"/>
      <c r="D17" s="610">
        <v>9436.73</v>
      </c>
      <c r="E17" s="576">
        <v>1200</v>
      </c>
      <c r="F17" s="571">
        <f t="shared" si="0"/>
        <v>10636.73</v>
      </c>
      <c r="G17" s="572">
        <v>34632.25</v>
      </c>
      <c r="H17" s="572">
        <v>5652.8</v>
      </c>
    </row>
    <row r="18" spans="1:8" s="573" customFormat="1" x14ac:dyDescent="0.2">
      <c r="A18" s="574" t="s">
        <v>168</v>
      </c>
      <c r="B18" s="609">
        <v>13420.22</v>
      </c>
      <c r="C18" s="575">
        <v>15573</v>
      </c>
      <c r="D18" s="610">
        <v>4034.06</v>
      </c>
      <c r="E18" s="576">
        <v>4700</v>
      </c>
      <c r="F18" s="571">
        <f t="shared" si="0"/>
        <v>37727.279999999999</v>
      </c>
      <c r="G18" s="572">
        <v>36395.199999999997</v>
      </c>
      <c r="H18" s="572">
        <v>12520.65</v>
      </c>
    </row>
    <row r="19" spans="1:8" s="573" customFormat="1" x14ac:dyDescent="0.2">
      <c r="A19" s="574" t="s">
        <v>169</v>
      </c>
      <c r="B19" s="609">
        <v>0</v>
      </c>
      <c r="C19" s="575"/>
      <c r="D19" s="610">
        <v>1119.42</v>
      </c>
      <c r="E19" s="576">
        <v>2200</v>
      </c>
      <c r="F19" s="571">
        <f t="shared" si="0"/>
        <v>3319.42</v>
      </c>
      <c r="G19" s="572">
        <v>34482.35</v>
      </c>
      <c r="H19" s="572">
        <v>10774</v>
      </c>
    </row>
    <row r="20" spans="1:8" s="573" customFormat="1" ht="13.5" thickBot="1" x14ac:dyDescent="0.25">
      <c r="A20" s="577" t="s">
        <v>188</v>
      </c>
      <c r="B20" s="609">
        <v>25790</v>
      </c>
      <c r="C20" s="578">
        <v>14354</v>
      </c>
      <c r="D20" s="611">
        <v>1401.12</v>
      </c>
      <c r="E20" s="579">
        <v>993.4</v>
      </c>
      <c r="F20" s="571">
        <f t="shared" si="0"/>
        <v>42538.520000000004</v>
      </c>
      <c r="G20" s="572">
        <v>28612.85</v>
      </c>
      <c r="H20" s="572">
        <v>12823.45</v>
      </c>
    </row>
    <row r="21" spans="1:8" s="567" customFormat="1" ht="14.25" thickTop="1" thickBot="1" x14ac:dyDescent="0.25">
      <c r="A21" s="580" t="s">
        <v>189</v>
      </c>
      <c r="B21" s="581"/>
      <c r="C21" s="581"/>
      <c r="D21" s="581"/>
      <c r="E21" s="581"/>
      <c r="F21" s="932"/>
      <c r="G21" s="581"/>
      <c r="H21" s="581"/>
    </row>
    <row r="22" spans="1:8" s="586" customFormat="1" ht="14.25" thickTop="1" x14ac:dyDescent="0.25">
      <c r="A22" s="582" t="s">
        <v>184</v>
      </c>
      <c r="B22" s="612">
        <f>SUM(B9)</f>
        <v>0</v>
      </c>
      <c r="C22" s="583">
        <f t="shared" ref="C22:H22" si="1">SUM(C9:C9)</f>
        <v>0</v>
      </c>
      <c r="D22" s="613">
        <f t="shared" si="1"/>
        <v>8586.9500000000007</v>
      </c>
      <c r="E22" s="584">
        <f t="shared" si="1"/>
        <v>3519</v>
      </c>
      <c r="F22" s="590">
        <f t="shared" si="1"/>
        <v>12105.95</v>
      </c>
      <c r="G22" s="585">
        <f t="shared" si="1"/>
        <v>35331.61</v>
      </c>
      <c r="H22" s="585">
        <f t="shared" si="1"/>
        <v>0</v>
      </c>
    </row>
    <row r="23" spans="1:8" s="586" customFormat="1" ht="13.5" x14ac:dyDescent="0.25">
      <c r="A23" s="587" t="s">
        <v>185</v>
      </c>
      <c r="B23" s="614">
        <f t="shared" ref="B23:H23" si="2">SUM(B9:B10)</f>
        <v>0</v>
      </c>
      <c r="C23" s="588">
        <f t="shared" si="2"/>
        <v>0</v>
      </c>
      <c r="D23" s="615">
        <f t="shared" si="2"/>
        <v>12755.53</v>
      </c>
      <c r="E23" s="589">
        <f t="shared" si="2"/>
        <v>6519</v>
      </c>
      <c r="F23" s="590">
        <f t="shared" si="2"/>
        <v>19274.53</v>
      </c>
      <c r="G23" s="591">
        <f t="shared" si="2"/>
        <v>69524.160000000003</v>
      </c>
      <c r="H23" s="591">
        <f t="shared" si="2"/>
        <v>0</v>
      </c>
    </row>
    <row r="24" spans="1:8" s="586" customFormat="1" ht="13.5" x14ac:dyDescent="0.25">
      <c r="A24" s="587" t="s">
        <v>161</v>
      </c>
      <c r="B24" s="614">
        <f t="shared" ref="B24:H24" si="3">SUM(B9:B11)</f>
        <v>0</v>
      </c>
      <c r="C24" s="588">
        <f t="shared" si="3"/>
        <v>21176</v>
      </c>
      <c r="D24" s="616">
        <f t="shared" si="3"/>
        <v>14233.79</v>
      </c>
      <c r="E24" s="589">
        <f t="shared" si="3"/>
        <v>6519</v>
      </c>
      <c r="F24" s="590">
        <f t="shared" si="3"/>
        <v>41928.789999999994</v>
      </c>
      <c r="G24" s="591">
        <f t="shared" si="3"/>
        <v>105564.96</v>
      </c>
      <c r="H24" s="591">
        <f t="shared" si="3"/>
        <v>0</v>
      </c>
    </row>
    <row r="25" spans="1:8" s="586" customFormat="1" ht="13.5" x14ac:dyDescent="0.25">
      <c r="A25" s="587" t="s">
        <v>162</v>
      </c>
      <c r="B25" s="614">
        <f t="shared" ref="B25:H25" si="4">SUM(B9:B12)</f>
        <v>16701.97</v>
      </c>
      <c r="C25" s="588">
        <f t="shared" si="4"/>
        <v>21176</v>
      </c>
      <c r="D25" s="616">
        <f t="shared" si="4"/>
        <v>14441.820000000002</v>
      </c>
      <c r="E25" s="589">
        <f t="shared" si="4"/>
        <v>10519</v>
      </c>
      <c r="F25" s="590">
        <f t="shared" si="4"/>
        <v>62838.789999999994</v>
      </c>
      <c r="G25" s="591">
        <f t="shared" si="4"/>
        <v>140844.26</v>
      </c>
      <c r="H25" s="591">
        <f t="shared" si="4"/>
        <v>0</v>
      </c>
    </row>
    <row r="26" spans="1:8" s="586" customFormat="1" ht="13.5" x14ac:dyDescent="0.25">
      <c r="A26" s="587" t="s">
        <v>186</v>
      </c>
      <c r="B26" s="614">
        <f t="shared" ref="B26:H26" si="5">SUM(B9:B13)</f>
        <v>16701.97</v>
      </c>
      <c r="C26" s="588">
        <f t="shared" si="5"/>
        <v>29696</v>
      </c>
      <c r="D26" s="616">
        <f t="shared" si="5"/>
        <v>15063.04</v>
      </c>
      <c r="E26" s="589">
        <f t="shared" si="5"/>
        <v>11119</v>
      </c>
      <c r="F26" s="590">
        <f t="shared" si="5"/>
        <v>72580.009999999995</v>
      </c>
      <c r="G26" s="591">
        <f t="shared" si="5"/>
        <v>176907.31</v>
      </c>
      <c r="H26" s="591">
        <f t="shared" si="5"/>
        <v>0</v>
      </c>
    </row>
    <row r="27" spans="1:8" s="586" customFormat="1" ht="13.5" x14ac:dyDescent="0.25">
      <c r="A27" s="587" t="s">
        <v>164</v>
      </c>
      <c r="B27" s="614">
        <f>SUM(B9:B14)</f>
        <v>30150.07</v>
      </c>
      <c r="C27" s="588">
        <f>SUM(C9:C14)</f>
        <v>29696</v>
      </c>
      <c r="D27" s="616">
        <f>SUM(D9:D14)</f>
        <v>15357.400000000001</v>
      </c>
      <c r="E27" s="589">
        <f>SUM(E9:E14)</f>
        <v>22319</v>
      </c>
      <c r="F27" s="590">
        <f t="shared" ref="F27:F32" si="6">SUM(B27:E27)</f>
        <v>97522.47</v>
      </c>
      <c r="G27" s="591">
        <f>SUM(G9:G14)</f>
        <v>212836.51</v>
      </c>
      <c r="H27" s="591">
        <f>SUM(H9:H14)</f>
        <v>0</v>
      </c>
    </row>
    <row r="28" spans="1:8" s="586" customFormat="1" ht="13.5" x14ac:dyDescent="0.25">
      <c r="A28" s="587" t="s">
        <v>187</v>
      </c>
      <c r="B28" s="617">
        <f>SUM(B9:B15)</f>
        <v>30150.07</v>
      </c>
      <c r="C28" s="588">
        <f>SUM(C9:C15)</f>
        <v>29696</v>
      </c>
      <c r="D28" s="616">
        <f>SUM(D9:D15)</f>
        <v>15740.36</v>
      </c>
      <c r="E28" s="589">
        <f>SUM(E9:E15)</f>
        <v>22319</v>
      </c>
      <c r="F28" s="590">
        <f t="shared" si="6"/>
        <v>97905.43</v>
      </c>
      <c r="G28" s="591">
        <f>SUM(G9:G15)</f>
        <v>249038.61000000002</v>
      </c>
      <c r="H28" s="591">
        <f>SUM(H9:H15)</f>
        <v>0</v>
      </c>
    </row>
    <row r="29" spans="1:8" s="586" customFormat="1" ht="13.5" x14ac:dyDescent="0.25">
      <c r="A29" s="587" t="s">
        <v>166</v>
      </c>
      <c r="B29" s="617">
        <f>SUM(B9:B16)</f>
        <v>30150.07</v>
      </c>
      <c r="C29" s="588">
        <f>SUM(C9:C16)</f>
        <v>29696</v>
      </c>
      <c r="D29" s="616">
        <f>SUM(D9:D16)</f>
        <v>15788.91</v>
      </c>
      <c r="E29" s="589">
        <f>SUM(E9:E16)</f>
        <v>22319</v>
      </c>
      <c r="F29" s="590">
        <f t="shared" si="6"/>
        <v>97953.98</v>
      </c>
      <c r="G29" s="591">
        <f>SUM(G9:G16)</f>
        <v>285049.01</v>
      </c>
      <c r="H29" s="591">
        <f>SUM(H9:H16)</f>
        <v>0</v>
      </c>
    </row>
    <row r="30" spans="1:8" s="586" customFormat="1" ht="13.5" x14ac:dyDescent="0.25">
      <c r="A30" s="587" t="s">
        <v>167</v>
      </c>
      <c r="B30" s="617">
        <f>SUM(B9:B17)</f>
        <v>30150.07</v>
      </c>
      <c r="C30" s="588">
        <f>SUM(C9:C17)</f>
        <v>29696</v>
      </c>
      <c r="D30" s="616">
        <f>SUM(D9:D17)</f>
        <v>25225.64</v>
      </c>
      <c r="E30" s="589">
        <f>SUM(E9:E17)</f>
        <v>23519</v>
      </c>
      <c r="F30" s="590">
        <f t="shared" si="6"/>
        <v>108590.70999999999</v>
      </c>
      <c r="G30" s="591">
        <f>SUM(G9:G17)</f>
        <v>319681.26</v>
      </c>
      <c r="H30" s="591">
        <f>SUM(H9:H17)</f>
        <v>5652.8</v>
      </c>
    </row>
    <row r="31" spans="1:8" s="586" customFormat="1" ht="13.5" x14ac:dyDescent="0.25">
      <c r="A31" s="587" t="s">
        <v>168</v>
      </c>
      <c r="B31" s="617">
        <f>SUM(B9:B18)</f>
        <v>43570.29</v>
      </c>
      <c r="C31" s="588">
        <f>SUM(C9:C18)</f>
        <v>45269</v>
      </c>
      <c r="D31" s="616">
        <f>SUM(D9:D18)</f>
        <v>29259.7</v>
      </c>
      <c r="E31" s="589">
        <f>SUM(E9:E18)</f>
        <v>28219</v>
      </c>
      <c r="F31" s="590">
        <f t="shared" si="6"/>
        <v>146317.99</v>
      </c>
      <c r="G31" s="591">
        <f>SUM(G9:G18)</f>
        <v>356076.46</v>
      </c>
      <c r="H31" s="591">
        <f>SUM(H9:H18)</f>
        <v>18173.45</v>
      </c>
    </row>
    <row r="32" spans="1:8" s="586" customFormat="1" ht="13.5" x14ac:dyDescent="0.25">
      <c r="A32" s="587" t="s">
        <v>169</v>
      </c>
      <c r="B32" s="617">
        <f>SUM(B9:B19)</f>
        <v>43570.29</v>
      </c>
      <c r="C32" s="588">
        <f>SUM(C9:C19)</f>
        <v>45269</v>
      </c>
      <c r="D32" s="616">
        <f>SUM(D9:D19)</f>
        <v>30379.120000000003</v>
      </c>
      <c r="E32" s="589">
        <f>SUM(E9:E19)</f>
        <v>30419</v>
      </c>
      <c r="F32" s="590">
        <f t="shared" si="6"/>
        <v>149637.41</v>
      </c>
      <c r="G32" s="591">
        <f>SUM(G9:G19)</f>
        <v>390558.81</v>
      </c>
      <c r="H32" s="591">
        <f>SUM(H9:H19)</f>
        <v>28947.45</v>
      </c>
    </row>
    <row r="33" spans="1:8" s="586" customFormat="1" ht="14.25" thickBot="1" x14ac:dyDescent="0.3">
      <c r="A33" s="933" t="s">
        <v>188</v>
      </c>
      <c r="B33" s="934">
        <f t="shared" ref="B33:H33" si="7">SUM(B9:B20)</f>
        <v>69360.290000000008</v>
      </c>
      <c r="C33" s="935">
        <f t="shared" si="7"/>
        <v>59623</v>
      </c>
      <c r="D33" s="936">
        <f t="shared" si="7"/>
        <v>31780.240000000002</v>
      </c>
      <c r="E33" s="937">
        <f t="shared" si="7"/>
        <v>31412.400000000001</v>
      </c>
      <c r="F33" s="938">
        <f t="shared" si="7"/>
        <v>192175.93</v>
      </c>
      <c r="G33" s="939">
        <f t="shared" si="7"/>
        <v>419171.66</v>
      </c>
      <c r="H33" s="939">
        <f t="shared" si="7"/>
        <v>41770.9</v>
      </c>
    </row>
    <row r="34" spans="1:8" s="379" customFormat="1" ht="13.5" thickTop="1" x14ac:dyDescent="0.2">
      <c r="A34" s="592"/>
      <c r="B34" s="453"/>
      <c r="C34" s="453"/>
      <c r="D34" s="453"/>
      <c r="E34" s="453"/>
      <c r="F34" s="453"/>
      <c r="G34" s="453"/>
      <c r="H34" s="453"/>
    </row>
  </sheetData>
  <mergeCells count="8">
    <mergeCell ref="G4:G5"/>
    <mergeCell ref="H4:H5"/>
    <mergeCell ref="A2:D2"/>
    <mergeCell ref="B4:B5"/>
    <mergeCell ref="C4:C5"/>
    <mergeCell ref="D4:D5"/>
    <mergeCell ref="E4:E5"/>
    <mergeCell ref="F4:F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8" orientation="landscape" horizontalDpi="4294967294" verticalDpi="4294967294" r:id="rId1"/>
  <headerFooter>
    <oddHeader>&amp;R&amp;8Príloha č.11e/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14</vt:i4>
      </vt:variant>
    </vt:vector>
  </HeadingPairs>
  <TitlesOfParts>
    <vt:vector size="14" baseType="lpstr">
      <vt:lpstr>právne subjekty</vt:lpstr>
      <vt:lpstr>PS</vt:lpstr>
      <vt:lpstr>výnos dane</vt:lpstr>
      <vt:lpstr>vývoj dane</vt:lpstr>
      <vt:lpstr>OK SSZ</vt:lpstr>
      <vt:lpstr>OK NSZ</vt:lpstr>
      <vt:lpstr>PK</vt:lpstr>
      <vt:lpstr>HN</vt:lpstr>
      <vt:lpstr>VP</vt:lpstr>
      <vt:lpstr>tabuľka úverov</vt:lpstr>
      <vt:lpstr>prehľad poskyt.dotácií</vt:lpstr>
      <vt:lpstr> pohľadávky</vt:lpstr>
      <vt:lpstr>prehľad rozp. opatrení</vt:lpstr>
      <vt:lpstr>plnenie</vt:lpstr>
    </vt:vector>
  </TitlesOfParts>
  <Company>MsU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Rozpočet</dc:creator>
  <cp:lastModifiedBy>Rozpocet1</cp:lastModifiedBy>
  <cp:lastPrinted>2024-03-18T15:05:35Z</cp:lastPrinted>
  <dcterms:created xsi:type="dcterms:W3CDTF">2004-02-16T08:09:52Z</dcterms:created>
  <dcterms:modified xsi:type="dcterms:W3CDTF">2024-03-25T12:50:06Z</dcterms:modified>
</cp:coreProperties>
</file>